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DFCG\SBF\EXERCICE 2016\COMPTE ADMINISTRATIF 2016\MAQUETTES CA\"/>
    </mc:Choice>
  </mc:AlternateContent>
  <bookViews>
    <workbookView xWindow="0" yWindow="0" windowWidth="19200" windowHeight="7248" firstSheet="20" activeTab="25"/>
  </bookViews>
  <sheets>
    <sheet name="Pageca711" sheetId="31" r:id="rId1"/>
    <sheet name="Pageca712" sheetId="30" r:id="rId2"/>
    <sheet name="Pageca713" sheetId="29" r:id="rId3"/>
    <sheet name="pageca714" sheetId="28" r:id="rId4"/>
    <sheet name="pageca715" sheetId="27" r:id="rId5"/>
    <sheet name="pageca716" sheetId="26" r:id="rId6"/>
    <sheet name="pageca717" sheetId="25" r:id="rId7"/>
    <sheet name="pageca718" sheetId="24" r:id="rId8"/>
    <sheet name="pageca719" sheetId="23" r:id="rId9"/>
    <sheet name="pageca7110" sheetId="22" r:id="rId10"/>
    <sheet name="Pageca7111" sheetId="21" r:id="rId11"/>
    <sheet name="pageca7112" sheetId="20" r:id="rId12"/>
    <sheet name="pageca7113" sheetId="19" r:id="rId13"/>
    <sheet name="pageca7114" sheetId="18" r:id="rId14"/>
    <sheet name="pageca7115" sheetId="17" r:id="rId15"/>
    <sheet name="pageca7116" sheetId="16" r:id="rId16"/>
    <sheet name="pageca7117" sheetId="15" r:id="rId17"/>
    <sheet name="pageca7118" sheetId="14" r:id="rId18"/>
    <sheet name="pageca7119" sheetId="13" r:id="rId19"/>
    <sheet name="pageca7120" sheetId="12" r:id="rId20"/>
    <sheet name="pageca7121" sheetId="11" r:id="rId21"/>
    <sheet name="pageca7122" sheetId="10" r:id="rId22"/>
    <sheet name="pageca7123" sheetId="9" r:id="rId23"/>
    <sheet name="pageca7124" sheetId="8" r:id="rId24"/>
    <sheet name="pageca7125" sheetId="7" r:id="rId25"/>
    <sheet name="pageca7126" sheetId="6" r:id="rId26"/>
  </sheets>
  <definedNames>
    <definedName name="________________________________val1">#REF!</definedName>
    <definedName name="________________________________val10">#REF!</definedName>
    <definedName name="________________________________val11">#REF!</definedName>
    <definedName name="________________________________val12">#REF!</definedName>
    <definedName name="________________________________val12763">#REF!</definedName>
    <definedName name="________________________________val2">#REF!</definedName>
    <definedName name="________________________________val22763">#REF!</definedName>
    <definedName name="________________________________val3">#REF!</definedName>
    <definedName name="________________________________val32763">#REF!</definedName>
    <definedName name="________________________________val4">#REF!</definedName>
    <definedName name="________________________________val42763">#REF!</definedName>
    <definedName name="________________________________val5">#REF!</definedName>
    <definedName name="________________________________val6">#REF!</definedName>
    <definedName name="________________________________val7">#REF!</definedName>
    <definedName name="________________________________val8">#REF!</definedName>
    <definedName name="________________________________val9">#REF!</definedName>
    <definedName name="_______________________________val1">#REF!</definedName>
    <definedName name="_______________________________val10">#REF!</definedName>
    <definedName name="_______________________________val11">#REF!</definedName>
    <definedName name="_______________________________val12">#REF!</definedName>
    <definedName name="_______________________________val12763">#REF!</definedName>
    <definedName name="_______________________________val2">#REF!</definedName>
    <definedName name="_______________________________val22763">#REF!</definedName>
    <definedName name="_______________________________val3">#REF!</definedName>
    <definedName name="_______________________________val32763">#REF!</definedName>
    <definedName name="_______________________________val4">#REF!</definedName>
    <definedName name="_______________________________val42763">#REF!</definedName>
    <definedName name="_______________________________val5">#REF!</definedName>
    <definedName name="_______________________________val6">#REF!</definedName>
    <definedName name="_______________________________val7">#REF!</definedName>
    <definedName name="_______________________________val8">#REF!</definedName>
    <definedName name="_______________________________val9">#REF!</definedName>
    <definedName name="______________________________val1" localSheetId="1">#REF!</definedName>
    <definedName name="______________________________val10" localSheetId="1">#REF!</definedName>
    <definedName name="______________________________val11" localSheetId="1">#REF!</definedName>
    <definedName name="______________________________val12" localSheetId="1">#REF!</definedName>
    <definedName name="______________________________val12763" localSheetId="1">#REF!</definedName>
    <definedName name="______________________________val13">#REF!</definedName>
    <definedName name="______________________________val14">#REF!</definedName>
    <definedName name="______________________________val15">#REF!</definedName>
    <definedName name="______________________________val2" localSheetId="1">#REF!</definedName>
    <definedName name="______________________________val22763" localSheetId="1">#REF!</definedName>
    <definedName name="______________________________val3" localSheetId="1">#REF!</definedName>
    <definedName name="______________________________val32763" localSheetId="1">#REF!</definedName>
    <definedName name="______________________________val4" localSheetId="1">#REF!</definedName>
    <definedName name="______________________________val42763" localSheetId="1">#REF!</definedName>
    <definedName name="______________________________val5" localSheetId="1">#REF!</definedName>
    <definedName name="______________________________val50">#REF!</definedName>
    <definedName name="______________________________val52">#REF!</definedName>
    <definedName name="______________________________val53">#REF!</definedName>
    <definedName name="______________________________val6" localSheetId="1">#REF!</definedName>
    <definedName name="______________________________val7" localSheetId="1">#REF!</definedName>
    <definedName name="______________________________val8" localSheetId="1">#REF!</definedName>
    <definedName name="______________________________val9" localSheetId="1">#REF!</definedName>
    <definedName name="______________________________val99">#REF!</definedName>
    <definedName name="______________________________vil5">#REF!</definedName>
    <definedName name="______________________________vil6">#REF!</definedName>
    <definedName name="_____________________________val1">#REF!</definedName>
    <definedName name="_____________________________val10">#REF!</definedName>
    <definedName name="_____________________________val11">#REF!</definedName>
    <definedName name="_____________________________val12">#REF!</definedName>
    <definedName name="_____________________________val12763">#REF!</definedName>
    <definedName name="_____________________________val13">#REF!</definedName>
    <definedName name="_____________________________val14">#REF!</definedName>
    <definedName name="_____________________________val15">#REF!</definedName>
    <definedName name="_____________________________val2">#REF!</definedName>
    <definedName name="_____________________________val22763">#REF!</definedName>
    <definedName name="_____________________________val3">#REF!</definedName>
    <definedName name="_____________________________val32763">#REF!</definedName>
    <definedName name="_____________________________val4">#REF!</definedName>
    <definedName name="_____________________________val42763">#REF!</definedName>
    <definedName name="_____________________________val5">#REF!</definedName>
    <definedName name="_____________________________val50">#REF!</definedName>
    <definedName name="_____________________________val52">#REF!</definedName>
    <definedName name="_____________________________val53">#REF!</definedName>
    <definedName name="_____________________________val6">#REF!</definedName>
    <definedName name="_____________________________val7">#REF!</definedName>
    <definedName name="_____________________________val8">#REF!</definedName>
    <definedName name="_____________________________val9">#REF!</definedName>
    <definedName name="_____________________________val99">#REF!</definedName>
    <definedName name="_____________________________vil5">#REF!</definedName>
    <definedName name="_____________________________vil6">#REF!</definedName>
    <definedName name="____________________________val1" localSheetId="2">#REF!</definedName>
    <definedName name="____________________________val10" localSheetId="2">#REF!</definedName>
    <definedName name="____________________________val11" localSheetId="2">#REF!</definedName>
    <definedName name="____________________________val12" localSheetId="2">#REF!</definedName>
    <definedName name="____________________________val12763" localSheetId="2">#REF!</definedName>
    <definedName name="____________________________val13">#REF!</definedName>
    <definedName name="____________________________val14">#REF!</definedName>
    <definedName name="____________________________val15">#REF!</definedName>
    <definedName name="____________________________val2" localSheetId="2">#REF!</definedName>
    <definedName name="____________________________val22763" localSheetId="2">#REF!</definedName>
    <definedName name="____________________________val3" localSheetId="2">#REF!</definedName>
    <definedName name="____________________________val32763" localSheetId="2">#REF!</definedName>
    <definedName name="____________________________val4" localSheetId="2">#REF!</definedName>
    <definedName name="____________________________val42763" localSheetId="2">#REF!</definedName>
    <definedName name="____________________________val5" localSheetId="2">#REF!</definedName>
    <definedName name="____________________________val50">#REF!</definedName>
    <definedName name="____________________________val52">#REF!</definedName>
    <definedName name="____________________________val53">#REF!</definedName>
    <definedName name="____________________________val6" localSheetId="2">#REF!</definedName>
    <definedName name="____________________________val7" localSheetId="2">#REF!</definedName>
    <definedName name="____________________________val8" localSheetId="2">#REF!</definedName>
    <definedName name="____________________________val9" localSheetId="2">#REF!</definedName>
    <definedName name="____________________________val99">#REF!</definedName>
    <definedName name="____________________________vil5">#REF!</definedName>
    <definedName name="____________________________vil6">#REF!</definedName>
    <definedName name="___________________________val1">#REF!</definedName>
    <definedName name="___________________________val10">#REF!</definedName>
    <definedName name="___________________________val11">#REF!</definedName>
    <definedName name="___________________________val12">#REF!</definedName>
    <definedName name="___________________________val12763">#REF!</definedName>
    <definedName name="___________________________val13">#REF!</definedName>
    <definedName name="___________________________val14">#REF!</definedName>
    <definedName name="___________________________val15">#REF!</definedName>
    <definedName name="___________________________val2">#REF!</definedName>
    <definedName name="___________________________val22763">#REF!</definedName>
    <definedName name="___________________________val3">#REF!</definedName>
    <definedName name="___________________________val32763">#REF!</definedName>
    <definedName name="___________________________val4">#REF!</definedName>
    <definedName name="___________________________val42763">#REF!</definedName>
    <definedName name="___________________________val5">#REF!</definedName>
    <definedName name="___________________________val50">#REF!</definedName>
    <definedName name="___________________________val52">#REF!</definedName>
    <definedName name="___________________________val53">#REF!</definedName>
    <definedName name="___________________________val6">#REF!</definedName>
    <definedName name="___________________________val7">#REF!</definedName>
    <definedName name="___________________________val8">#REF!</definedName>
    <definedName name="___________________________val9">#REF!</definedName>
    <definedName name="___________________________val99">#REF!</definedName>
    <definedName name="___________________________vil5">#REF!</definedName>
    <definedName name="___________________________vil6">#REF!</definedName>
    <definedName name="__________________________val1">#REF!</definedName>
    <definedName name="__________________________val10">#REF!</definedName>
    <definedName name="__________________________val11">#REF!</definedName>
    <definedName name="__________________________val12">#REF!</definedName>
    <definedName name="__________________________val12763">#REF!</definedName>
    <definedName name="__________________________val13">#REF!</definedName>
    <definedName name="__________________________val14">#REF!</definedName>
    <definedName name="__________________________val15">#REF!</definedName>
    <definedName name="__________________________val2">#REF!</definedName>
    <definedName name="__________________________val22763">#REF!</definedName>
    <definedName name="__________________________val3">#REF!</definedName>
    <definedName name="__________________________val32763">#REF!</definedName>
    <definedName name="__________________________val4">#REF!</definedName>
    <definedName name="__________________________val42763">#REF!</definedName>
    <definedName name="__________________________val5">#REF!</definedName>
    <definedName name="__________________________val50">#REF!</definedName>
    <definedName name="__________________________val52">#REF!</definedName>
    <definedName name="__________________________val53">#REF!</definedName>
    <definedName name="__________________________val6">#REF!</definedName>
    <definedName name="__________________________val7">#REF!</definedName>
    <definedName name="__________________________val8">#REF!</definedName>
    <definedName name="__________________________val9">#REF!</definedName>
    <definedName name="__________________________val99">#REF!</definedName>
    <definedName name="__________________________vil5">#REF!</definedName>
    <definedName name="__________________________vil6">#REF!</definedName>
    <definedName name="_________________________val1">#REF!</definedName>
    <definedName name="_________________________val10">#REF!</definedName>
    <definedName name="_________________________val11">#REF!</definedName>
    <definedName name="_________________________val12">#REF!</definedName>
    <definedName name="_________________________val12763">#REF!</definedName>
    <definedName name="_________________________val13">#REF!</definedName>
    <definedName name="_________________________val14">#REF!</definedName>
    <definedName name="_________________________val15">#REF!</definedName>
    <definedName name="_________________________val2">#REF!</definedName>
    <definedName name="_________________________val22763">#REF!</definedName>
    <definedName name="_________________________val3">#REF!</definedName>
    <definedName name="_________________________val32763">#REF!</definedName>
    <definedName name="_________________________val4">#REF!</definedName>
    <definedName name="_________________________val42763">#REF!</definedName>
    <definedName name="_________________________val5">#REF!</definedName>
    <definedName name="_________________________val50">#REF!</definedName>
    <definedName name="_________________________val52">#REF!</definedName>
    <definedName name="_________________________val53">#REF!</definedName>
    <definedName name="_________________________val6">#REF!</definedName>
    <definedName name="_________________________val7">#REF!</definedName>
    <definedName name="_________________________val8">#REF!</definedName>
    <definedName name="_________________________val9">#REF!</definedName>
    <definedName name="_________________________val99">#REF!</definedName>
    <definedName name="_________________________vil5">#REF!</definedName>
    <definedName name="_________________________vil6">#REF!</definedName>
    <definedName name="________________________val1">#REF!</definedName>
    <definedName name="________________________val10">#REF!</definedName>
    <definedName name="________________________val11">#REF!</definedName>
    <definedName name="________________________val12">#REF!</definedName>
    <definedName name="________________________val12763">#REF!</definedName>
    <definedName name="________________________val13">#REF!</definedName>
    <definedName name="________________________val14">#REF!</definedName>
    <definedName name="________________________val15">#REF!</definedName>
    <definedName name="________________________val2">#REF!</definedName>
    <definedName name="________________________val22763">#REF!</definedName>
    <definedName name="________________________val3">#REF!</definedName>
    <definedName name="________________________val32763">#REF!</definedName>
    <definedName name="________________________val4">#REF!</definedName>
    <definedName name="________________________val42763">#REF!</definedName>
    <definedName name="________________________val5">#REF!</definedName>
    <definedName name="________________________val50">#REF!</definedName>
    <definedName name="________________________val52">#REF!</definedName>
    <definedName name="________________________val53">#REF!</definedName>
    <definedName name="________________________val6">#REF!</definedName>
    <definedName name="________________________val7">#REF!</definedName>
    <definedName name="________________________val8">#REF!</definedName>
    <definedName name="________________________val9">#REF!</definedName>
    <definedName name="________________________val99">#REF!</definedName>
    <definedName name="________________________vil5">#REF!</definedName>
    <definedName name="________________________vil6">#REF!</definedName>
    <definedName name="_______________________val1">#REF!</definedName>
    <definedName name="_______________________val10">#REF!</definedName>
    <definedName name="_______________________val11">#REF!</definedName>
    <definedName name="_______________________val12">#REF!</definedName>
    <definedName name="_______________________val12763">#REF!</definedName>
    <definedName name="_______________________val13">#REF!</definedName>
    <definedName name="_______________________val14">#REF!</definedName>
    <definedName name="_______________________val15">#REF!</definedName>
    <definedName name="_______________________val2">#REF!</definedName>
    <definedName name="_______________________val22763">#REF!</definedName>
    <definedName name="_______________________val3">#REF!</definedName>
    <definedName name="_______________________val32763">#REF!</definedName>
    <definedName name="_______________________val4">#REF!</definedName>
    <definedName name="_______________________val42763">#REF!</definedName>
    <definedName name="_______________________val5">#REF!</definedName>
    <definedName name="_______________________val50">#REF!</definedName>
    <definedName name="_______________________val52">#REF!</definedName>
    <definedName name="_______________________val53">#REF!</definedName>
    <definedName name="_______________________val6">#REF!</definedName>
    <definedName name="_______________________val7">#REF!</definedName>
    <definedName name="_______________________val8">#REF!</definedName>
    <definedName name="_______________________val9">#REF!</definedName>
    <definedName name="_______________________val99">#REF!</definedName>
    <definedName name="_______________________vil5">#REF!</definedName>
    <definedName name="_______________________vil6">#REF!</definedName>
    <definedName name="______________________val1">#REF!</definedName>
    <definedName name="______________________val10">#REF!</definedName>
    <definedName name="______________________val11">#REF!</definedName>
    <definedName name="______________________val12">#REF!</definedName>
    <definedName name="______________________val12763">#REF!</definedName>
    <definedName name="______________________val13">#REF!</definedName>
    <definedName name="______________________val14">#REF!</definedName>
    <definedName name="______________________val15">#REF!</definedName>
    <definedName name="______________________val2">#REF!</definedName>
    <definedName name="______________________val22763">#REF!</definedName>
    <definedName name="______________________val3">#REF!</definedName>
    <definedName name="______________________val32763">#REF!</definedName>
    <definedName name="______________________val4">#REF!</definedName>
    <definedName name="______________________val42763">#REF!</definedName>
    <definedName name="______________________val5">#REF!</definedName>
    <definedName name="______________________val50">#REF!</definedName>
    <definedName name="______________________val52">#REF!</definedName>
    <definedName name="______________________val53">#REF!</definedName>
    <definedName name="______________________val6">#REF!</definedName>
    <definedName name="______________________val7">#REF!</definedName>
    <definedName name="______________________val8">#REF!</definedName>
    <definedName name="______________________val9">#REF!</definedName>
    <definedName name="______________________val99">#REF!</definedName>
    <definedName name="______________________vil5">#REF!</definedName>
    <definedName name="______________________vil6">#REF!</definedName>
    <definedName name="_____________________val1">#REF!</definedName>
    <definedName name="_____________________val10">#REF!</definedName>
    <definedName name="_____________________val11">#REF!</definedName>
    <definedName name="_____________________val12">#REF!</definedName>
    <definedName name="_____________________val12763">#REF!</definedName>
    <definedName name="_____________________val13">#REF!</definedName>
    <definedName name="_____________________val14">#REF!</definedName>
    <definedName name="_____________________val15">#REF!</definedName>
    <definedName name="_____________________val2">#REF!</definedName>
    <definedName name="_____________________val22763">#REF!</definedName>
    <definedName name="_____________________val3">#REF!</definedName>
    <definedName name="_____________________val32763">#REF!</definedName>
    <definedName name="_____________________val4">#REF!</definedName>
    <definedName name="_____________________val42763">#REF!</definedName>
    <definedName name="_____________________val5">#REF!</definedName>
    <definedName name="_____________________val50">#REF!</definedName>
    <definedName name="_____________________val52">#REF!</definedName>
    <definedName name="_____________________val53">#REF!</definedName>
    <definedName name="_____________________val6">#REF!</definedName>
    <definedName name="_____________________val7">#REF!</definedName>
    <definedName name="_____________________val8">#REF!</definedName>
    <definedName name="_____________________val9">#REF!</definedName>
    <definedName name="_____________________val99">#REF!</definedName>
    <definedName name="_____________________vil5">#REF!</definedName>
    <definedName name="_____________________vil6">#REF!</definedName>
    <definedName name="____________________val1">#REF!</definedName>
    <definedName name="____________________val10">#REF!</definedName>
    <definedName name="____________________val11">#REF!</definedName>
    <definedName name="____________________val12">#REF!</definedName>
    <definedName name="____________________val12763">#REF!</definedName>
    <definedName name="____________________val13">#REF!</definedName>
    <definedName name="____________________val14">#REF!</definedName>
    <definedName name="____________________val15">#REF!</definedName>
    <definedName name="____________________val2">#REF!</definedName>
    <definedName name="____________________val22763">#REF!</definedName>
    <definedName name="____________________val3">#REF!</definedName>
    <definedName name="____________________val32763">#REF!</definedName>
    <definedName name="____________________val4">#REF!</definedName>
    <definedName name="____________________val42763">#REF!</definedName>
    <definedName name="____________________val5">#REF!</definedName>
    <definedName name="____________________val50">#REF!</definedName>
    <definedName name="____________________val52">#REF!</definedName>
    <definedName name="____________________val53">#REF!</definedName>
    <definedName name="____________________val6">#REF!</definedName>
    <definedName name="____________________val7">#REF!</definedName>
    <definedName name="____________________val8">#REF!</definedName>
    <definedName name="____________________val9">#REF!</definedName>
    <definedName name="____________________val99">#REF!</definedName>
    <definedName name="____________________vil5">#REF!</definedName>
    <definedName name="____________________vil6">#REF!</definedName>
    <definedName name="___________________val1">#REF!</definedName>
    <definedName name="___________________val10">#REF!</definedName>
    <definedName name="___________________val11">#REF!</definedName>
    <definedName name="___________________val12">#REF!</definedName>
    <definedName name="___________________val12763">#REF!</definedName>
    <definedName name="___________________val13">#REF!</definedName>
    <definedName name="___________________val14">#REF!</definedName>
    <definedName name="___________________val15">#REF!</definedName>
    <definedName name="___________________val2">#REF!</definedName>
    <definedName name="___________________val22763">#REF!</definedName>
    <definedName name="___________________val3">#REF!</definedName>
    <definedName name="___________________val32763">#REF!</definedName>
    <definedName name="___________________val4">#REF!</definedName>
    <definedName name="___________________val42763">#REF!</definedName>
    <definedName name="___________________val5">#REF!</definedName>
    <definedName name="___________________val50">#REF!</definedName>
    <definedName name="___________________val52">#REF!</definedName>
    <definedName name="___________________val53">#REF!</definedName>
    <definedName name="___________________val6">#REF!</definedName>
    <definedName name="___________________val7">#REF!</definedName>
    <definedName name="___________________val8">#REF!</definedName>
    <definedName name="___________________val9">#REF!</definedName>
    <definedName name="___________________val99">#REF!</definedName>
    <definedName name="___________________vil5">#REF!</definedName>
    <definedName name="___________________vil6">#REF!</definedName>
    <definedName name="__________________val1">#REF!</definedName>
    <definedName name="__________________val10">#REF!</definedName>
    <definedName name="__________________val11">#REF!</definedName>
    <definedName name="__________________val12">#REF!</definedName>
    <definedName name="__________________val12763">#REF!</definedName>
    <definedName name="__________________val13">#REF!</definedName>
    <definedName name="__________________val14">#REF!</definedName>
    <definedName name="__________________val15">#REF!</definedName>
    <definedName name="__________________val2">#REF!</definedName>
    <definedName name="__________________val22763">#REF!</definedName>
    <definedName name="__________________val3">#REF!</definedName>
    <definedName name="__________________val32763">#REF!</definedName>
    <definedName name="__________________val4">#REF!</definedName>
    <definedName name="__________________val42763">#REF!</definedName>
    <definedName name="__________________val5">#REF!</definedName>
    <definedName name="__________________val50">#REF!</definedName>
    <definedName name="__________________val52">#REF!</definedName>
    <definedName name="__________________val53">#REF!</definedName>
    <definedName name="__________________val6">#REF!</definedName>
    <definedName name="__________________val7">#REF!</definedName>
    <definedName name="__________________val8">#REF!</definedName>
    <definedName name="__________________val9">#REF!</definedName>
    <definedName name="__________________val99">#REF!</definedName>
    <definedName name="__________________vil5">#REF!</definedName>
    <definedName name="__________________vil6">#REF!</definedName>
    <definedName name="_________________val1">#REF!</definedName>
    <definedName name="_________________val10">#REF!</definedName>
    <definedName name="_________________val11">#REF!</definedName>
    <definedName name="_________________val12">#REF!</definedName>
    <definedName name="_________________val12763">#REF!</definedName>
    <definedName name="_________________val13">#REF!</definedName>
    <definedName name="_________________val14">#REF!</definedName>
    <definedName name="_________________val15">#REF!</definedName>
    <definedName name="_________________val2">#REF!</definedName>
    <definedName name="_________________val22763">#REF!</definedName>
    <definedName name="_________________val3">#REF!</definedName>
    <definedName name="_________________val32763">#REF!</definedName>
    <definedName name="_________________val4">#REF!</definedName>
    <definedName name="_________________val42763">#REF!</definedName>
    <definedName name="_________________val5">#REF!</definedName>
    <definedName name="_________________val50">#REF!</definedName>
    <definedName name="_________________val52">#REF!</definedName>
    <definedName name="_________________val53">#REF!</definedName>
    <definedName name="_________________val6">#REF!</definedName>
    <definedName name="_________________val7">#REF!</definedName>
    <definedName name="_________________val8">#REF!</definedName>
    <definedName name="_________________val9">#REF!</definedName>
    <definedName name="_________________val99">#REF!</definedName>
    <definedName name="_________________vil5">#REF!</definedName>
    <definedName name="_________________vil6">#REF!</definedName>
    <definedName name="________________val1">#REF!</definedName>
    <definedName name="________________val10">#REF!</definedName>
    <definedName name="________________val11">#REF!</definedName>
    <definedName name="________________val12">#REF!</definedName>
    <definedName name="________________val12763">#REF!</definedName>
    <definedName name="________________val13">#REF!</definedName>
    <definedName name="________________val14">#REF!</definedName>
    <definedName name="________________val15">#REF!</definedName>
    <definedName name="________________val2">#REF!</definedName>
    <definedName name="________________val22763">#REF!</definedName>
    <definedName name="________________val3">#REF!</definedName>
    <definedName name="________________val32763">#REF!</definedName>
    <definedName name="________________val4">#REF!</definedName>
    <definedName name="________________val42763">#REF!</definedName>
    <definedName name="________________val5">#REF!</definedName>
    <definedName name="________________val50">#REF!</definedName>
    <definedName name="________________val52">#REF!</definedName>
    <definedName name="________________val53">#REF!</definedName>
    <definedName name="________________val6">#REF!</definedName>
    <definedName name="________________val7">#REF!</definedName>
    <definedName name="________________val8">#REF!</definedName>
    <definedName name="________________val9">#REF!</definedName>
    <definedName name="________________val99">#REF!</definedName>
    <definedName name="________________vil5">#REF!</definedName>
    <definedName name="________________vil6">#REF!</definedName>
    <definedName name="_______________val1">#REF!</definedName>
    <definedName name="_______________val10">#REF!</definedName>
    <definedName name="_______________val11">#REF!</definedName>
    <definedName name="_______________val12">#REF!</definedName>
    <definedName name="_______________val12763">#REF!</definedName>
    <definedName name="_______________val13">#REF!</definedName>
    <definedName name="_______________val14">#REF!</definedName>
    <definedName name="_______________val15">#REF!</definedName>
    <definedName name="_______________val2">#REF!</definedName>
    <definedName name="_______________val22763">#REF!</definedName>
    <definedName name="_______________val3">#REF!</definedName>
    <definedName name="_______________val32763">#REF!</definedName>
    <definedName name="_______________val4">#REF!</definedName>
    <definedName name="_______________val42763">#REF!</definedName>
    <definedName name="_______________val5">#REF!</definedName>
    <definedName name="_______________val50">#REF!</definedName>
    <definedName name="_______________val52">#REF!</definedName>
    <definedName name="_______________val53">#REF!</definedName>
    <definedName name="_______________val6">#REF!</definedName>
    <definedName name="_______________val7">#REF!</definedName>
    <definedName name="_______________val8">#REF!</definedName>
    <definedName name="_______________val9">#REF!</definedName>
    <definedName name="_______________val99">#REF!</definedName>
    <definedName name="_______________vil5">#REF!</definedName>
    <definedName name="_______________vil6">#REF!</definedName>
    <definedName name="______________val1">#REF!</definedName>
    <definedName name="______________val10">#REF!</definedName>
    <definedName name="______________val11">#REF!</definedName>
    <definedName name="______________val12">#REF!</definedName>
    <definedName name="______________val12763">#REF!</definedName>
    <definedName name="______________val13">#REF!</definedName>
    <definedName name="______________val14">#REF!</definedName>
    <definedName name="______________val15">#REF!</definedName>
    <definedName name="______________val2">#REF!</definedName>
    <definedName name="______________val22763">#REF!</definedName>
    <definedName name="______________val3">#REF!</definedName>
    <definedName name="______________val32763">#REF!</definedName>
    <definedName name="______________val4">#REF!</definedName>
    <definedName name="______________val42763">#REF!</definedName>
    <definedName name="______________val5">#REF!</definedName>
    <definedName name="______________val50">#REF!</definedName>
    <definedName name="______________val52">#REF!</definedName>
    <definedName name="______________val53">#REF!</definedName>
    <definedName name="______________val6">#REF!</definedName>
    <definedName name="______________val7">#REF!</definedName>
    <definedName name="______________val8">#REF!</definedName>
    <definedName name="______________val9">#REF!</definedName>
    <definedName name="______________val99">#REF!</definedName>
    <definedName name="______________vil5">#REF!</definedName>
    <definedName name="______________vil6">#REF!</definedName>
    <definedName name="_____________val1">#REF!</definedName>
    <definedName name="_____________val10">#REF!</definedName>
    <definedName name="_____________val11">#REF!</definedName>
    <definedName name="_____________val12">#REF!</definedName>
    <definedName name="_____________val12763">#REF!</definedName>
    <definedName name="_____________val13">#REF!</definedName>
    <definedName name="_____________val14">#REF!</definedName>
    <definedName name="_____________val15">#REF!</definedName>
    <definedName name="_____________val2">#REF!</definedName>
    <definedName name="_____________val22763">#REF!</definedName>
    <definedName name="_____________val3">#REF!</definedName>
    <definedName name="_____________val32763">#REF!</definedName>
    <definedName name="_____________val4">#REF!</definedName>
    <definedName name="_____________val42763">#REF!</definedName>
    <definedName name="_____________val5">#REF!</definedName>
    <definedName name="_____________val50">#REF!</definedName>
    <definedName name="_____________val52">#REF!</definedName>
    <definedName name="_____________val53">#REF!</definedName>
    <definedName name="_____________val6">#REF!</definedName>
    <definedName name="_____________val7">#REF!</definedName>
    <definedName name="_____________val8">#REF!</definedName>
    <definedName name="_____________val9">#REF!</definedName>
    <definedName name="_____________val99">#REF!</definedName>
    <definedName name="_____________vil5">#REF!</definedName>
    <definedName name="_____________vil6">#REF!</definedName>
    <definedName name="____________val1">#REF!</definedName>
    <definedName name="____________val10">#REF!</definedName>
    <definedName name="____________val11">#REF!</definedName>
    <definedName name="____________val12">#REF!</definedName>
    <definedName name="____________val12763">#REF!</definedName>
    <definedName name="____________val13">#REF!</definedName>
    <definedName name="____________val14">#REF!</definedName>
    <definedName name="____________val15">#REF!</definedName>
    <definedName name="____________val2">#REF!</definedName>
    <definedName name="____________val22763">#REF!</definedName>
    <definedName name="____________val3">#REF!</definedName>
    <definedName name="____________val32763">#REF!</definedName>
    <definedName name="____________val4">#REF!</definedName>
    <definedName name="____________val42763">#REF!</definedName>
    <definedName name="____________val5">#REF!</definedName>
    <definedName name="____________val50">#REF!</definedName>
    <definedName name="____________val52">#REF!</definedName>
    <definedName name="____________val53">#REF!</definedName>
    <definedName name="____________val6">#REF!</definedName>
    <definedName name="____________val7">#REF!</definedName>
    <definedName name="____________val8">#REF!</definedName>
    <definedName name="____________val9">#REF!</definedName>
    <definedName name="____________val99">#REF!</definedName>
    <definedName name="____________vil5">#REF!</definedName>
    <definedName name="____________vil6">#REF!</definedName>
    <definedName name="___________val1">#REF!</definedName>
    <definedName name="___________val10">#REF!</definedName>
    <definedName name="___________val11">#REF!</definedName>
    <definedName name="___________val12">#REF!</definedName>
    <definedName name="___________val12763">#REF!</definedName>
    <definedName name="___________val13">#REF!</definedName>
    <definedName name="___________val14">#REF!</definedName>
    <definedName name="___________val15">#REF!</definedName>
    <definedName name="___________val2">#REF!</definedName>
    <definedName name="___________val22763">#REF!</definedName>
    <definedName name="___________val3">#REF!</definedName>
    <definedName name="___________val32763">#REF!</definedName>
    <definedName name="___________val4">#REF!</definedName>
    <definedName name="___________val42763">#REF!</definedName>
    <definedName name="___________val5">#REF!</definedName>
    <definedName name="___________val50">#REF!</definedName>
    <definedName name="___________val52">#REF!</definedName>
    <definedName name="___________val53">#REF!</definedName>
    <definedName name="___________val6">#REF!</definedName>
    <definedName name="___________val7">#REF!</definedName>
    <definedName name="___________val8">#REF!</definedName>
    <definedName name="___________val9">#REF!</definedName>
    <definedName name="___________val99">#REF!</definedName>
    <definedName name="___________vil5">#REF!</definedName>
    <definedName name="___________vil6">#REF!</definedName>
    <definedName name="__________val1">#REF!</definedName>
    <definedName name="__________val10">#REF!</definedName>
    <definedName name="__________val11">#REF!</definedName>
    <definedName name="__________val12">#REF!</definedName>
    <definedName name="__________val12763">#REF!</definedName>
    <definedName name="__________val13">#REF!</definedName>
    <definedName name="__________val14">#REF!</definedName>
    <definedName name="__________val15">#REF!</definedName>
    <definedName name="__________val2">#REF!</definedName>
    <definedName name="__________val22763">#REF!</definedName>
    <definedName name="__________val3">#REF!</definedName>
    <definedName name="__________val32763">#REF!</definedName>
    <definedName name="__________val4">#REF!</definedName>
    <definedName name="__________val42763">#REF!</definedName>
    <definedName name="__________val5">#REF!</definedName>
    <definedName name="__________val50">#REF!</definedName>
    <definedName name="__________val52">#REF!</definedName>
    <definedName name="__________val53">#REF!</definedName>
    <definedName name="__________val6">#REF!</definedName>
    <definedName name="__________val7">#REF!</definedName>
    <definedName name="__________val8">#REF!</definedName>
    <definedName name="__________val9">#REF!</definedName>
    <definedName name="__________val99">#REF!</definedName>
    <definedName name="__________vil5">#REF!</definedName>
    <definedName name="__________vil6">#REF!</definedName>
    <definedName name="_________val1">#REF!</definedName>
    <definedName name="_________val10">#REF!</definedName>
    <definedName name="_________val11">#REF!</definedName>
    <definedName name="_________val12">#REF!</definedName>
    <definedName name="_________val12763">#REF!</definedName>
    <definedName name="_________val13">#REF!</definedName>
    <definedName name="_________val14">#REF!</definedName>
    <definedName name="_________val15">#REF!</definedName>
    <definedName name="_________val2">#REF!</definedName>
    <definedName name="_________val22763">#REF!</definedName>
    <definedName name="_________val3">#REF!</definedName>
    <definedName name="_________val32763">#REF!</definedName>
    <definedName name="_________val4">#REF!</definedName>
    <definedName name="_________val42763">#REF!</definedName>
    <definedName name="_________val5">#REF!</definedName>
    <definedName name="_________val50">#REF!</definedName>
    <definedName name="_________val52">#REF!</definedName>
    <definedName name="_________val53">#REF!</definedName>
    <definedName name="_________val6">#REF!</definedName>
    <definedName name="_________val7">#REF!</definedName>
    <definedName name="_________val8">#REF!</definedName>
    <definedName name="_________val9">#REF!</definedName>
    <definedName name="_________val99">#REF!</definedName>
    <definedName name="_________vil5">#REF!</definedName>
    <definedName name="_________vil6">#REF!</definedName>
    <definedName name="________val1">#REF!</definedName>
    <definedName name="________val10">#REF!</definedName>
    <definedName name="________val11">#REF!</definedName>
    <definedName name="________val12">#REF!</definedName>
    <definedName name="________val12763">#REF!</definedName>
    <definedName name="________val13">#REF!</definedName>
    <definedName name="________val14">#REF!</definedName>
    <definedName name="________val15">#REF!</definedName>
    <definedName name="________val2">#REF!</definedName>
    <definedName name="________val22763">#REF!</definedName>
    <definedName name="________val3">#REF!</definedName>
    <definedName name="________val32763">#REF!</definedName>
    <definedName name="________val4">#REF!</definedName>
    <definedName name="________val42763">#REF!</definedName>
    <definedName name="________val5">#REF!</definedName>
    <definedName name="________val50">#REF!</definedName>
    <definedName name="________val52">#REF!</definedName>
    <definedName name="________val53">#REF!</definedName>
    <definedName name="________val6">#REF!</definedName>
    <definedName name="________val7">#REF!</definedName>
    <definedName name="________val8">#REF!</definedName>
    <definedName name="________val9">#REF!</definedName>
    <definedName name="________val99">#REF!</definedName>
    <definedName name="________vil5">#REF!</definedName>
    <definedName name="________vil6">#REF!</definedName>
    <definedName name="_______val1">#REF!</definedName>
    <definedName name="_______val10">#REF!</definedName>
    <definedName name="_______val11">#REF!</definedName>
    <definedName name="_______val12">#REF!</definedName>
    <definedName name="_______val12763">#REF!</definedName>
    <definedName name="_______val13">#REF!</definedName>
    <definedName name="_______val14">#REF!</definedName>
    <definedName name="_______val15">#REF!</definedName>
    <definedName name="_______val2">#REF!</definedName>
    <definedName name="_______val22763">#REF!</definedName>
    <definedName name="_______val3">#REF!</definedName>
    <definedName name="_______val32763">#REF!</definedName>
    <definedName name="_______val4">#REF!</definedName>
    <definedName name="_______val42763">#REF!</definedName>
    <definedName name="_______val5">#REF!</definedName>
    <definedName name="_______val50">#REF!</definedName>
    <definedName name="_______val52">#REF!</definedName>
    <definedName name="_______val53">#REF!</definedName>
    <definedName name="_______val6">#REF!</definedName>
    <definedName name="_______val7">#REF!</definedName>
    <definedName name="_______val8">#REF!</definedName>
    <definedName name="_______val9">#REF!</definedName>
    <definedName name="_______val99">#REF!</definedName>
    <definedName name="_______vil5">#REF!</definedName>
    <definedName name="_______vil6">#REF!</definedName>
    <definedName name="______val1">#REF!</definedName>
    <definedName name="______val10">#REF!</definedName>
    <definedName name="______val11">#REF!</definedName>
    <definedName name="______val12">#REF!</definedName>
    <definedName name="______val12763">#REF!</definedName>
    <definedName name="______val13">#REF!</definedName>
    <definedName name="______val14">#REF!</definedName>
    <definedName name="______val15">#REF!</definedName>
    <definedName name="______val2">#REF!</definedName>
    <definedName name="______val22763">#REF!</definedName>
    <definedName name="______val3">#REF!</definedName>
    <definedName name="______val32763">#REF!</definedName>
    <definedName name="______val4">#REF!</definedName>
    <definedName name="______val42763">#REF!</definedName>
    <definedName name="______val5">#REF!</definedName>
    <definedName name="______val50">#REF!</definedName>
    <definedName name="______val52">#REF!</definedName>
    <definedName name="______val53">#REF!</definedName>
    <definedName name="______val6">#REF!</definedName>
    <definedName name="______val7">#REF!</definedName>
    <definedName name="______val8">#REF!</definedName>
    <definedName name="______val9">#REF!</definedName>
    <definedName name="______val99">#REF!</definedName>
    <definedName name="______vil5">#REF!</definedName>
    <definedName name="______vil6">#REF!</definedName>
    <definedName name="_____val1">#REF!</definedName>
    <definedName name="_____val10">#REF!</definedName>
    <definedName name="_____val11">#REF!</definedName>
    <definedName name="_____val12">#REF!</definedName>
    <definedName name="_____val12763">#REF!</definedName>
    <definedName name="_____val13">#REF!</definedName>
    <definedName name="_____val14">#REF!</definedName>
    <definedName name="_____val15">#REF!</definedName>
    <definedName name="_____val2">#REF!</definedName>
    <definedName name="_____val22763">#REF!</definedName>
    <definedName name="_____val3">#REF!</definedName>
    <definedName name="_____val32763">#REF!</definedName>
    <definedName name="_____val4">#REF!</definedName>
    <definedName name="_____val42763">#REF!</definedName>
    <definedName name="_____val5">#REF!</definedName>
    <definedName name="_____val50">#REF!</definedName>
    <definedName name="_____val52">#REF!</definedName>
    <definedName name="_____val53">#REF!</definedName>
    <definedName name="_____val6">#REF!</definedName>
    <definedName name="_____val7">#REF!</definedName>
    <definedName name="_____val8">#REF!</definedName>
    <definedName name="_____val9">#REF!</definedName>
    <definedName name="_____val99">#REF!</definedName>
    <definedName name="_____vil5">#REF!</definedName>
    <definedName name="_____vil6">#REF!</definedName>
    <definedName name="____val1">#REF!</definedName>
    <definedName name="____val10">#REF!</definedName>
    <definedName name="____val11">#REF!</definedName>
    <definedName name="____val12">#REF!</definedName>
    <definedName name="____val12763">#REF!</definedName>
    <definedName name="____val13">#REF!</definedName>
    <definedName name="____val14">#REF!</definedName>
    <definedName name="____val15">#REF!</definedName>
    <definedName name="____val2">#REF!</definedName>
    <definedName name="____val22763">#REF!</definedName>
    <definedName name="____val3">#REF!</definedName>
    <definedName name="____val32763">#REF!</definedName>
    <definedName name="____val4">#REF!</definedName>
    <definedName name="____val42763">#REF!</definedName>
    <definedName name="____val5">#REF!</definedName>
    <definedName name="____val50">#REF!</definedName>
    <definedName name="____val52">#REF!</definedName>
    <definedName name="____val53">#REF!</definedName>
    <definedName name="____val6">#REF!</definedName>
    <definedName name="____val7">#REF!</definedName>
    <definedName name="____val8">#REF!</definedName>
    <definedName name="____val9">#REF!</definedName>
    <definedName name="____val99">#REF!</definedName>
    <definedName name="____vil5">#REF!</definedName>
    <definedName name="____vil6">#REF!</definedName>
    <definedName name="___val1">#REF!</definedName>
    <definedName name="___val10">#REF!</definedName>
    <definedName name="___val11">#REF!</definedName>
    <definedName name="___val12">#REF!</definedName>
    <definedName name="___val12763">#REF!</definedName>
    <definedName name="___val13">#REF!</definedName>
    <definedName name="___val14">#REF!</definedName>
    <definedName name="___val15">#REF!</definedName>
    <definedName name="___val2">#REF!</definedName>
    <definedName name="___val22763">#REF!</definedName>
    <definedName name="___val3">#REF!</definedName>
    <definedName name="___val32763">#REF!</definedName>
    <definedName name="___val4">#REF!</definedName>
    <definedName name="___val42763">#REF!</definedName>
    <definedName name="___val5">#REF!</definedName>
    <definedName name="___val50">#REF!</definedName>
    <definedName name="___val52">#REF!</definedName>
    <definedName name="___val53">#REF!</definedName>
    <definedName name="___val6">#REF!</definedName>
    <definedName name="___val7">#REF!</definedName>
    <definedName name="___val8">#REF!</definedName>
    <definedName name="___val9">#REF!</definedName>
    <definedName name="___val99">#REF!</definedName>
    <definedName name="___vil5">#REF!</definedName>
    <definedName name="___vil6">#REF!</definedName>
    <definedName name="__val1">#REF!</definedName>
    <definedName name="__val10">#REF!</definedName>
    <definedName name="__val11">#REF!</definedName>
    <definedName name="__val12">#REF!</definedName>
    <definedName name="__val12763">#REF!</definedName>
    <definedName name="__val13">#REF!</definedName>
    <definedName name="__val14">#REF!</definedName>
    <definedName name="__val15">#REF!</definedName>
    <definedName name="__val2">#REF!</definedName>
    <definedName name="__val22763">#REF!</definedName>
    <definedName name="__val3">#REF!</definedName>
    <definedName name="__val32763">#REF!</definedName>
    <definedName name="__val4">#REF!</definedName>
    <definedName name="__val42763">#REF!</definedName>
    <definedName name="__val5">#REF!</definedName>
    <definedName name="__val50">#REF!</definedName>
    <definedName name="__val52">#REF!</definedName>
    <definedName name="__val53">#REF!</definedName>
    <definedName name="__val6">#REF!</definedName>
    <definedName name="__val7">#REF!</definedName>
    <definedName name="__val8">#REF!</definedName>
    <definedName name="__val9">#REF!</definedName>
    <definedName name="__val99">#REF!</definedName>
    <definedName name="__vil5">#REF!</definedName>
    <definedName name="__vil6">#REF!</definedName>
    <definedName name="_val1">#REF!</definedName>
    <definedName name="_val10">#REF!</definedName>
    <definedName name="_val11">#REF!</definedName>
    <definedName name="_val12">#REF!</definedName>
    <definedName name="_val12763">#REF!</definedName>
    <definedName name="_val13">#REF!</definedName>
    <definedName name="_val14">#REF!</definedName>
    <definedName name="_val15">#REF!</definedName>
    <definedName name="_val2">#REF!</definedName>
    <definedName name="_val22763">#REF!</definedName>
    <definedName name="_val3">#REF!</definedName>
    <definedName name="_val32763">#REF!</definedName>
    <definedName name="_val4">#REF!</definedName>
    <definedName name="_val42763">#REF!</definedName>
    <definedName name="_val5">#REF!</definedName>
    <definedName name="_val50">#REF!</definedName>
    <definedName name="_val52">#REF!</definedName>
    <definedName name="_val53">#REF!</definedName>
    <definedName name="_val6">#REF!</definedName>
    <definedName name="_val7">#REF!</definedName>
    <definedName name="_val8">#REF!</definedName>
    <definedName name="_val9">#REF!</definedName>
    <definedName name="_val99">#REF!</definedName>
    <definedName name="_vil5">#REF!</definedName>
    <definedName name="_vil6">#REF!</definedName>
    <definedName name="_xlnm.Print_Titles" localSheetId="9">pageca7110!$1:$4</definedName>
    <definedName name="_xlnm.Print_Titles" localSheetId="12">pageca7113!$1:$3</definedName>
    <definedName name="_xlnm.Print_Titles" localSheetId="13">pageca7114!$1:$3</definedName>
    <definedName name="_xlnm.Print_Titles" localSheetId="14">pageca7115!$1:$3</definedName>
    <definedName name="_xlnm.Print_Titles" localSheetId="15">pageca7116!$1:$3</definedName>
    <definedName name="_xlnm.Print_Titles" localSheetId="16">pageca7117!$1:$3</definedName>
    <definedName name="_xlnm.Print_Titles" localSheetId="17">pageca7118!$1:$6</definedName>
    <definedName name="_xlnm.Print_Titles" localSheetId="18">pageca7119!$1:$6</definedName>
    <definedName name="_xlnm.Print_Titles" localSheetId="19">pageca7120!$1:$2</definedName>
    <definedName name="_xlnm.Print_Titles" localSheetId="20">pageca7121!$1:$2</definedName>
    <definedName name="_xlnm.Print_Titles" localSheetId="21">pageca7122!$1:$9</definedName>
    <definedName name="_xlnm.Print_Titles" localSheetId="22">pageca7123!$1:$9</definedName>
    <definedName name="_xlnm.Print_Titles" localSheetId="23">pageca7124!$1:$3</definedName>
    <definedName name="_xlnm.Print_Titles" localSheetId="24">pageca7125!$1:$9</definedName>
    <definedName name="_xlnm.Print_Titles" localSheetId="25">pageca7126!$1:$3</definedName>
    <definedName name="_xlnm.Print_Titles" localSheetId="3">pageca714!$1:$3</definedName>
    <definedName name="_xlnm.Print_Titles" localSheetId="4">pageca715!$1:$3</definedName>
    <definedName name="_xlnm.Print_Titles" localSheetId="5">pageca716!$1:$3</definedName>
    <definedName name="_xlnm.Print_Titles" localSheetId="6">pageca717!$1:$2</definedName>
    <definedName name="_xlnm.Print_Titles" localSheetId="7">pageca718!$1:$2</definedName>
    <definedName name="_xlnm.Print_Titles" localSheetId="8">pageca719!$1:$4</definedName>
    <definedName name="p4v1">#REF!</definedName>
    <definedName name="p4v2">#REF!</definedName>
    <definedName name="p4v3">#REF!</definedName>
    <definedName name="p4v4">#REF!</definedName>
    <definedName name="p4v5">#REF!</definedName>
    <definedName name="p4v6">#REF!</definedName>
    <definedName name="p5v3">#REF!</definedName>
    <definedName name="p5v6">#REF!</definedName>
    <definedName name="VAL_I">#REF!</definedName>
    <definedName name="VAL_II">#REF!</definedName>
    <definedName name="VAL_III">#REF!</definedName>
    <definedName name="VAL_IV">#REF!</definedName>
    <definedName name="val12_" localSheetId="1">#REF!</definedName>
    <definedName name="val12_" localSheetId="2">#REF!</definedName>
    <definedName name="val12_">#REF!</definedName>
    <definedName name="val15_">#REF!</definedName>
    <definedName name="val3_" localSheetId="1">#REF!</definedName>
    <definedName name="val3_" localSheetId="2">#REF!</definedName>
    <definedName name="val3_">#REF!</definedName>
    <definedName name="val6_" localSheetId="1">#REF!</definedName>
    <definedName name="val6_" localSheetId="2">#REF!</definedName>
    <definedName name="val6_">#REF!</definedName>
    <definedName name="val9_" localSheetId="1">#REF!</definedName>
    <definedName name="val9_" localSheetId="2">#REF!</definedName>
    <definedName name="val9_">#REF!</definedName>
    <definedName name="valA" localSheetId="1">#REF!</definedName>
    <definedName name="valA" localSheetId="2">#REF!</definedName>
    <definedName name="valA">#REF!</definedName>
    <definedName name="valA1">#REF!</definedName>
    <definedName name="valB" localSheetId="1">#REF!</definedName>
    <definedName name="valB" localSheetId="2">#REF!</definedName>
    <definedName name="valB">#REF!</definedName>
    <definedName name="valB1">#REF!</definedName>
    <definedName name="valC" localSheetId="1">#REF!</definedName>
    <definedName name="valC" localSheetId="2">#REF!</definedName>
    <definedName name="valC">#REF!</definedName>
    <definedName name="valD" localSheetId="1">#REF!</definedName>
    <definedName name="valD" localSheetId="2">#REF!</definedName>
    <definedName name="valD">#REF!</definedName>
    <definedName name="valII">#REF!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 i="28" l="1"/>
  <c r="G10" i="28"/>
  <c r="F7" i="27"/>
  <c r="F8" i="27"/>
  <c r="G8" i="27"/>
  <c r="H8" i="27"/>
  <c r="F9" i="27"/>
  <c r="G9" i="27"/>
  <c r="H9" i="27"/>
  <c r="B10" i="26"/>
  <c r="D10" i="26"/>
  <c r="B18" i="26"/>
  <c r="C18" i="26"/>
  <c r="D18" i="26"/>
  <c r="E18" i="26"/>
  <c r="B22" i="25"/>
  <c r="E22" i="25"/>
  <c r="C23" i="25"/>
  <c r="B30" i="25"/>
  <c r="E30" i="25"/>
  <c r="C31" i="25" s="1"/>
  <c r="B34" i="25"/>
  <c r="E34" i="25"/>
  <c r="B42" i="25"/>
  <c r="E42" i="25"/>
  <c r="B16" i="24"/>
  <c r="E16" i="24"/>
  <c r="E17" i="24"/>
  <c r="E19" i="24"/>
  <c r="E21" i="24"/>
  <c r="B23" i="24"/>
  <c r="E23" i="24"/>
  <c r="E24" i="24" s="1"/>
  <c r="B29" i="24"/>
  <c r="E29" i="24"/>
  <c r="D30" i="24" s="1"/>
  <c r="B32" i="24"/>
  <c r="E32" i="24"/>
  <c r="B37" i="24"/>
  <c r="E37" i="24"/>
  <c r="C7" i="23"/>
  <c r="C6" i="23" s="1"/>
  <c r="D20" i="23"/>
  <c r="D6" i="23" s="1"/>
  <c r="C29" i="23"/>
  <c r="C28" i="23" s="1"/>
  <c r="D38" i="23"/>
  <c r="D28" i="23" s="1"/>
  <c r="C7" i="22"/>
  <c r="C6" i="22" s="1"/>
  <c r="D19" i="22"/>
  <c r="D6" i="22" s="1"/>
  <c r="C32" i="22"/>
  <c r="C31" i="22" s="1"/>
  <c r="D42" i="22"/>
  <c r="D31" i="22" s="1"/>
  <c r="B8" i="20"/>
  <c r="B7" i="20" s="1"/>
  <c r="C8" i="20"/>
  <c r="C7" i="20" s="1"/>
  <c r="D8" i="20"/>
  <c r="D7" i="20" s="1"/>
  <c r="E9" i="20"/>
  <c r="E10" i="20"/>
  <c r="E11" i="20"/>
  <c r="E12" i="20"/>
  <c r="B13" i="20"/>
  <c r="E13" i="20" s="1"/>
  <c r="C13" i="20"/>
  <c r="D13" i="20"/>
  <c r="E14" i="20"/>
  <c r="E15" i="20"/>
  <c r="E16" i="20"/>
  <c r="E25" i="20"/>
  <c r="E26" i="20"/>
  <c r="B27" i="20"/>
  <c r="B24" i="20" s="1"/>
  <c r="C27" i="20"/>
  <c r="C24" i="20" s="1"/>
  <c r="D27" i="20"/>
  <c r="D24" i="20" s="1"/>
  <c r="E27" i="20"/>
  <c r="E28" i="20"/>
  <c r="E29" i="20"/>
  <c r="E30" i="20"/>
  <c r="E31" i="20"/>
  <c r="E32" i="20"/>
  <c r="F7" i="19"/>
  <c r="F8" i="19"/>
  <c r="F9" i="19"/>
  <c r="F10" i="19"/>
  <c r="F11" i="19"/>
  <c r="F12" i="19"/>
  <c r="F13" i="19"/>
  <c r="F14" i="19"/>
  <c r="F15" i="19"/>
  <c r="F16" i="19"/>
  <c r="F17" i="19"/>
  <c r="F18" i="19"/>
  <c r="F19" i="19"/>
  <c r="F20" i="19"/>
  <c r="F21" i="19"/>
  <c r="F22" i="19"/>
  <c r="F23" i="19"/>
  <c r="F24" i="19"/>
  <c r="F25" i="19"/>
  <c r="F26" i="19"/>
  <c r="F27" i="19"/>
  <c r="F28" i="19"/>
  <c r="F29" i="19"/>
  <c r="F30" i="19"/>
  <c r="F31" i="19"/>
  <c r="F32" i="19"/>
  <c r="F33" i="19"/>
  <c r="F34" i="19"/>
  <c r="F35" i="19"/>
  <c r="F36" i="19"/>
  <c r="F41" i="19"/>
  <c r="F42" i="19"/>
  <c r="F43" i="19"/>
  <c r="F44" i="19"/>
  <c r="F45" i="19"/>
  <c r="F46" i="19"/>
  <c r="F47" i="19"/>
  <c r="F48" i="19"/>
  <c r="F49" i="19"/>
  <c r="F50" i="19"/>
  <c r="F51" i="19"/>
  <c r="F52" i="19"/>
  <c r="F53" i="19"/>
  <c r="F54" i="19"/>
  <c r="F55" i="19"/>
  <c r="F56" i="19"/>
  <c r="F57" i="19"/>
  <c r="F58" i="19"/>
  <c r="F59" i="19"/>
  <c r="F60" i="19"/>
  <c r="F61" i="19"/>
  <c r="F62" i="19"/>
  <c r="F63" i="19"/>
  <c r="F64" i="19"/>
  <c r="F65" i="19"/>
  <c r="F66" i="19"/>
  <c r="F71" i="19"/>
  <c r="F72" i="19"/>
  <c r="F73" i="19"/>
  <c r="F74" i="19"/>
  <c r="F75" i="19"/>
  <c r="F76" i="19"/>
  <c r="F77" i="19"/>
  <c r="F78" i="19"/>
  <c r="F79" i="19"/>
  <c r="F80" i="19"/>
  <c r="F81" i="19"/>
  <c r="F86" i="19"/>
  <c r="F87" i="19"/>
  <c r="F13" i="17"/>
  <c r="F14" i="17"/>
  <c r="F15" i="17"/>
  <c r="F16" i="17"/>
  <c r="F17" i="17"/>
  <c r="F18" i="17"/>
  <c r="F19" i="17"/>
  <c r="F20" i="17"/>
  <c r="F21" i="17"/>
  <c r="F28" i="17"/>
  <c r="F29" i="17"/>
  <c r="F30" i="17"/>
  <c r="F31" i="17"/>
  <c r="F32" i="17"/>
  <c r="F9" i="16"/>
  <c r="F10" i="16"/>
  <c r="F11" i="16"/>
  <c r="F12" i="16"/>
  <c r="F13" i="16"/>
  <c r="F14" i="16"/>
  <c r="F15" i="16"/>
  <c r="F16" i="16"/>
  <c r="F17" i="16"/>
  <c r="F18" i="16"/>
  <c r="F19" i="16"/>
  <c r="F20" i="16"/>
  <c r="F21" i="16"/>
  <c r="F22" i="16"/>
  <c r="F23" i="16"/>
  <c r="F24" i="16"/>
  <c r="F25" i="16"/>
  <c r="F26" i="16"/>
  <c r="F27" i="16"/>
  <c r="F28" i="16"/>
  <c r="F29" i="16"/>
  <c r="F30" i="16"/>
  <c r="F31" i="16"/>
  <c r="F32" i="16"/>
  <c r="F33" i="16"/>
  <c r="F34" i="16"/>
  <c r="F10" i="15"/>
  <c r="F11" i="15"/>
  <c r="F18" i="15"/>
  <c r="F19" i="15"/>
  <c r="F20" i="15"/>
  <c r="F21" i="15"/>
  <c r="F22" i="15"/>
  <c r="F23" i="15"/>
  <c r="C53" i="14"/>
  <c r="D53" i="14"/>
  <c r="E53" i="14"/>
  <c r="F53" i="14"/>
  <c r="C93" i="13"/>
  <c r="D93" i="13"/>
  <c r="E93" i="13"/>
  <c r="F93" i="13"/>
  <c r="C8" i="12"/>
  <c r="D8" i="12"/>
  <c r="E8" i="12"/>
  <c r="C20" i="12"/>
  <c r="D20" i="12"/>
  <c r="E20" i="12"/>
  <c r="C7" i="11"/>
  <c r="D7" i="11"/>
  <c r="E7" i="11"/>
  <c r="F7" i="11"/>
  <c r="G7" i="11"/>
  <c r="G8" i="11"/>
  <c r="G9" i="11"/>
  <c r="G10" i="11"/>
  <c r="G11" i="11"/>
  <c r="G12" i="11"/>
  <c r="G13" i="11"/>
  <c r="G14" i="11"/>
  <c r="G15" i="11"/>
  <c r="G16" i="11"/>
  <c r="G17" i="11"/>
  <c r="G18" i="11"/>
  <c r="G19" i="11"/>
  <c r="G20" i="11"/>
  <c r="C27" i="11"/>
  <c r="D27" i="11"/>
  <c r="E27" i="11"/>
  <c r="F27" i="11"/>
  <c r="G27" i="11"/>
  <c r="G28" i="11"/>
  <c r="G29" i="11"/>
  <c r="G30" i="11"/>
  <c r="G31" i="11"/>
  <c r="G32" i="11"/>
  <c r="G33" i="11"/>
  <c r="G34" i="11"/>
  <c r="G35" i="11"/>
  <c r="G36" i="11"/>
  <c r="G37" i="11"/>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G48" i="10"/>
  <c r="G49" i="10"/>
  <c r="G50" i="10"/>
  <c r="G51" i="10"/>
  <c r="G52" i="10"/>
  <c r="G53" i="10"/>
  <c r="G54" i="10"/>
  <c r="G55" i="10"/>
  <c r="G56" i="10"/>
  <c r="G57" i="10"/>
  <c r="G58" i="10"/>
  <c r="G59" i="10"/>
  <c r="G60" i="10"/>
  <c r="G61" i="10"/>
  <c r="G62" i="10"/>
  <c r="G63" i="10"/>
  <c r="G64" i="10"/>
  <c r="G65" i="10"/>
  <c r="G66" i="10"/>
  <c r="G67" i="10"/>
  <c r="G68" i="10"/>
  <c r="G69" i="10"/>
  <c r="G70" i="10"/>
  <c r="G71" i="10"/>
  <c r="G72" i="10"/>
  <c r="G73" i="10"/>
  <c r="G74" i="10"/>
  <c r="G75" i="10"/>
  <c r="G76" i="10"/>
  <c r="G77" i="10"/>
  <c r="G78" i="10"/>
  <c r="G79" i="10"/>
  <c r="G80" i="10"/>
  <c r="G81" i="10"/>
  <c r="G82" i="10"/>
  <c r="G83" i="10"/>
  <c r="G84" i="10"/>
  <c r="G85" i="10"/>
  <c r="G86" i="10"/>
  <c r="G87" i="10"/>
  <c r="G88" i="10"/>
  <c r="G89" i="10"/>
  <c r="G90" i="10"/>
  <c r="G91" i="10"/>
  <c r="G92" i="10"/>
  <c r="G93" i="10"/>
  <c r="G94" i="10"/>
  <c r="G95" i="10"/>
  <c r="G96" i="10"/>
  <c r="G97" i="10"/>
  <c r="G98" i="10"/>
  <c r="G100" i="10"/>
  <c r="G101" i="10"/>
  <c r="G102" i="10"/>
  <c r="G104" i="10"/>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5" i="9"/>
  <c r="G86" i="9"/>
  <c r="G87" i="9"/>
  <c r="G88" i="9"/>
  <c r="G89" i="9"/>
  <c r="G90" i="9"/>
  <c r="G91" i="9"/>
  <c r="G92" i="9"/>
  <c r="G93" i="9"/>
  <c r="G94" i="9"/>
  <c r="G95" i="9"/>
  <c r="G96" i="9"/>
  <c r="G97" i="9"/>
  <c r="G98" i="9"/>
  <c r="G99" i="9"/>
  <c r="G101" i="9"/>
  <c r="G10" i="8"/>
  <c r="G11" i="8"/>
  <c r="G12" i="8"/>
  <c r="G13" i="8"/>
  <c r="G14" i="8"/>
  <c r="G15" i="8"/>
  <c r="G16" i="8"/>
  <c r="G18" i="8"/>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10" i="6"/>
  <c r="G11" i="6"/>
  <c r="G12" i="6"/>
  <c r="G13" i="6"/>
  <c r="G14" i="6"/>
  <c r="G15" i="6"/>
  <c r="G16" i="6"/>
  <c r="G17" i="6"/>
  <c r="G18" i="6"/>
  <c r="G19" i="6"/>
  <c r="G20" i="6"/>
  <c r="G21" i="6"/>
  <c r="G22" i="6"/>
  <c r="G23" i="6"/>
  <c r="G24" i="6"/>
  <c r="G25" i="6"/>
  <c r="G27" i="6"/>
  <c r="G28" i="6"/>
  <c r="G29" i="6"/>
  <c r="G30" i="6"/>
  <c r="G31" i="6"/>
  <c r="G32" i="6"/>
  <c r="G33" i="6"/>
  <c r="H7" i="27" l="1"/>
  <c r="G7" i="27"/>
  <c r="E28" i="23"/>
  <c r="E6" i="23"/>
  <c r="E31" i="22"/>
  <c r="E6" i="22"/>
  <c r="E24" i="20"/>
  <c r="E7" i="20"/>
  <c r="E8" i="20"/>
</calcChain>
</file>

<file path=xl/sharedStrings.xml><?xml version="1.0" encoding="utf-8"?>
<sst xmlns="http://schemas.openxmlformats.org/spreadsheetml/2006/main" count="1945" uniqueCount="1249">
  <si>
    <t>TRANSFERTS DE CHARGES DE FONCTIONNEMENT</t>
  </si>
  <si>
    <t>791</t>
  </si>
  <si>
    <t>REPRISES SUR PROVISIONS POUR RISQUES ET CHARGES EXCEPTIONNELS</t>
  </si>
  <si>
    <t>7875</t>
  </si>
  <si>
    <t>REPRISES SUR DEPRECIATIONS DES ELEMENTS FINANCIERS</t>
  </si>
  <si>
    <t>7866</t>
  </si>
  <si>
    <t>REPRISES SUR PROVISIONS POUR RISQUES ET CHARGES FINANCIERS</t>
  </si>
  <si>
    <t>7865</t>
  </si>
  <si>
    <t>REPRISES SUR  DEPRECIATIONS DES ACTIFS CIRCULANTS</t>
  </si>
  <si>
    <t>7817</t>
  </si>
  <si>
    <t>REPRISES SUR AMORTISSEMENTS DES IMMOBILISATIONS INCORPORELLES ET CORPORELLES</t>
  </si>
  <si>
    <t>7811</t>
  </si>
  <si>
    <t>PRODUITS EXCEPTIONNELS DIVERS</t>
  </si>
  <si>
    <t>7788</t>
  </si>
  <si>
    <t>QUOTE PART DES SUBVENTIONS D INVESTISSEMENT TRANSFEREES AU COMPTE DE RESULTAT</t>
  </si>
  <si>
    <t>777</t>
  </si>
  <si>
    <t>NEUTRALISATION DES AMORTISSEMENTS</t>
  </si>
  <si>
    <t>7768</t>
  </si>
  <si>
    <t>PRODUITS DES CESSIONS D'IMMOBILISATIONS</t>
  </si>
  <si>
    <t>775</t>
  </si>
  <si>
    <t>MANDATS ANNULES (SUR EXERC ANTERIEURS) OU ATTEINTS PAR LA DECHEANCE QUADRIENNALE</t>
  </si>
  <si>
    <t>773</t>
  </si>
  <si>
    <t>AUTRES PRODUITS EXCEPTIONNELS SUR OPERATIONS DE GESTION</t>
  </si>
  <si>
    <t>7718</t>
  </si>
  <si>
    <t>RECOUVREMENT SUR CREANCES ADMISES EN NON VALEUR</t>
  </si>
  <si>
    <t>7714</t>
  </si>
  <si>
    <t>DEDITS ET PENALITES PERCUS</t>
  </si>
  <si>
    <t>7711</t>
  </si>
  <si>
    <t>AUTRES PRODUITS FINANCIERS</t>
  </si>
  <si>
    <t>7688</t>
  </si>
  <si>
    <t>PRODUITS DE PARTICIPATIONS</t>
  </si>
  <si>
    <t>761</t>
  </si>
  <si>
    <t>AUTRES PRODUITS DIVERS DE GESTION COURANTE</t>
  </si>
  <si>
    <t>7588</t>
  </si>
  <si>
    <t>REGIES DOTEES DE LA PERSONNALITE MORALE</t>
  </si>
  <si>
    <t>75862</t>
  </si>
  <si>
    <t>REVENUS DES IMMEUBLES</t>
  </si>
  <si>
    <t>752</t>
  </si>
  <si>
    <t>AUTRES ATRIBUTIONS ET PARTICIPATIONS</t>
  </si>
  <si>
    <t>74888</t>
  </si>
  <si>
    <t>PARTICIPATION DES FAMILLES AU TITRE RESTAURATION ET DE L'HEBERGEMENT SCOLAIRES</t>
  </si>
  <si>
    <t>74881</t>
  </si>
  <si>
    <t>DOTATION POUR TRANSFERT DE COMPENS D'EXONERATIONS  DE FISCALITE DIRECTE LOCALE</t>
  </si>
  <si>
    <t>74835</t>
  </si>
  <si>
    <t>ETAT - COMPENSATION AU TITRE DE LA CONTRIB ECONOMIQUE TERRITORIALE (CVAE ET CFE)</t>
  </si>
  <si>
    <t>74833</t>
  </si>
  <si>
    <t>DCRTP</t>
  </si>
  <si>
    <t>74832</t>
  </si>
  <si>
    <t>AUTRES ORGANISMES</t>
  </si>
  <si>
    <t>7478</t>
  </si>
  <si>
    <t>AUTRES FONDS EUROPEENS</t>
  </si>
  <si>
    <t>74778</t>
  </si>
  <si>
    <t>FEDER - FONDS EUROPEENS - DOTATIONS ET  PARTICIPATIONS</t>
  </si>
  <si>
    <t>74772</t>
  </si>
  <si>
    <t>FONDS SOCIAL EUROPEEN - DOTATIONS ET  PARTICIPATIONS</t>
  </si>
  <si>
    <t>74771</t>
  </si>
  <si>
    <t>COMMUNES ET STRUCTURES INTERCOMMUNALES - DOTATIONS ET  PARTICIPATIONS</t>
  </si>
  <si>
    <t>7474</t>
  </si>
  <si>
    <t>DEPARTEMENTS - DOTATIONS ET PARTICIPATIONS</t>
  </si>
  <si>
    <t>7473</t>
  </si>
  <si>
    <t>REGIONS - DOTATIONS ET PARTICIPATIONS</t>
  </si>
  <si>
    <t>7472</t>
  </si>
  <si>
    <t>AUTRES  - PARTICIPATIONS ETAT</t>
  </si>
  <si>
    <t>74718</t>
  </si>
  <si>
    <t>EMPLOIS D'AVENIR - PARTICIPATIONS - ETAT</t>
  </si>
  <si>
    <t>74712</t>
  </si>
  <si>
    <t>DOTATION GENERALE DE DECENTRALISATION DGD</t>
  </si>
  <si>
    <t>7461</t>
  </si>
  <si>
    <t>DOTATION FORFAITAIRE DGF</t>
  </si>
  <si>
    <t>7411</t>
  </si>
  <si>
    <t>TICPE PRIMES EMPLOYEURS APPRENTIS</t>
  </si>
  <si>
    <t>7385</t>
  </si>
  <si>
    <t>TICPE FPA</t>
  </si>
  <si>
    <t>73842</t>
  </si>
  <si>
    <t>FRAIS DE GESTION</t>
  </si>
  <si>
    <t>73841</t>
  </si>
  <si>
    <t>TICPE 2EME PART</t>
  </si>
  <si>
    <t>7383</t>
  </si>
  <si>
    <t>TICPE - RESSOURCE REG IONALE DE L'APPRENTISSAGE</t>
  </si>
  <si>
    <t>73822</t>
  </si>
  <si>
    <t>TAXE D'APPRENTISSAGE</t>
  </si>
  <si>
    <t>73821</t>
  </si>
  <si>
    <t>TAXE ADDITIONNELLE AUX DROITS DE MUTATION</t>
  </si>
  <si>
    <t>7381</t>
  </si>
  <si>
    <t>TAXE SUR LES CERTIFICATS D'IMMATRICULATION DES VEHICULES</t>
  </si>
  <si>
    <t>7344</t>
  </si>
  <si>
    <t>TICPE (TAXE INTERIEURE DE CONSOMMATION SUR PRODUITS ENERGETIQUES)</t>
  </si>
  <si>
    <t>732</t>
  </si>
  <si>
    <t>AUTRES IMPOTS LOCAUX OU ASSIMILES</t>
  </si>
  <si>
    <t>7318</t>
  </si>
  <si>
    <t>FONDS DEPEREQUATION DES RESSOURCES PERCUES PAR LA REGION</t>
  </si>
  <si>
    <t>73122</t>
  </si>
  <si>
    <t>FNGIR</t>
  </si>
  <si>
    <t>73121</t>
  </si>
  <si>
    <t>IFER (IMPOSITION FORFAITAIRE SUR LES ENTREPRISES DE RESEAU</t>
  </si>
  <si>
    <t>73114</t>
  </si>
  <si>
    <t>CVAE (COTISATION SUR LA VALEUR AJOUTEE DES ENTREPRISES</t>
  </si>
  <si>
    <t>73112</t>
  </si>
  <si>
    <t>AUTRES REDEVANCES ET DROITS</t>
  </si>
  <si>
    <t>7068</t>
  </si>
  <si>
    <t>REDEVANCES ET DROITS DES SERVICES A CARACTERE CULTUREL</t>
  </si>
  <si>
    <t>7062</t>
  </si>
  <si>
    <t>REDEVANCE D'OCCUPATION DU DOMAINE PUBLIC REGIONAL</t>
  </si>
  <si>
    <t>70323</t>
  </si>
  <si>
    <t>REMBOURSEMENTS SUR FRAIS DE FONCTIONNEMENT DES GROUPES D'ELUS</t>
  </si>
  <si>
    <t>65869</t>
  </si>
  <si>
    <t>REMBOURSEMENTS SUR AUTRES CHARGES SOCIALES</t>
  </si>
  <si>
    <t>6479</t>
  </si>
  <si>
    <t>REMBOURSEMENTS SUR CHARGES DE SECURITE SOCIALE ET DE PREVOYANCE</t>
  </si>
  <si>
    <t>6459</t>
  </si>
  <si>
    <t>REMBOURSEMENTS SUR REMUNERATIONS DU PERSONNEL</t>
  </si>
  <si>
    <t>6419</t>
  </si>
  <si>
    <t>REVERSEMENTS OBLIGATOIRES DE FISCALITE</t>
  </si>
  <si>
    <t>73981</t>
  </si>
  <si>
    <t>DOTATIONS AUX PROVISIONS POUR DEPRECIATION DES ELEMENTS FINANCIERS</t>
  </si>
  <si>
    <t>6866</t>
  </si>
  <si>
    <t>DOTATIONS AUX DEPRECIATIONS DES ACTIFS CIRCULANTS</t>
  </si>
  <si>
    <t>6817</t>
  </si>
  <si>
    <t>DOTATIONS AUX AMORTISSEMENTS DES IMMOBILISATIONS INCORPORELLES ET CORPORELLES</t>
  </si>
  <si>
    <t>6811</t>
  </si>
  <si>
    <t>AUTRES CHARGES EXCEPTIONNELLES</t>
  </si>
  <si>
    <t>678</t>
  </si>
  <si>
    <t>DIFFERENCES SUR REALISATIONS (POSITIVES) TRANSFEREES EN INVESTISSEMENT</t>
  </si>
  <si>
    <t>6761</t>
  </si>
  <si>
    <t>VALEURS COMPTABLES DES IMMOBILISATIONS CEDEES</t>
  </si>
  <si>
    <t>675</t>
  </si>
  <si>
    <t>AUTRES SUBVENTIONS EXCEPTIONNELLES</t>
  </si>
  <si>
    <t>6748</t>
  </si>
  <si>
    <t>TITRES ANNULES (SUR EXERCICES ANTERIEURS)</t>
  </si>
  <si>
    <t>673</t>
  </si>
  <si>
    <t>AUTRES CHARGES EXCEPTIONNELLES SUR OPERATIONS DE GESTION</t>
  </si>
  <si>
    <t>6718</t>
  </si>
  <si>
    <t>CHARGES EXCEPTIONNELLES - SECOURS ET DOTS</t>
  </si>
  <si>
    <t>6713</t>
  </si>
  <si>
    <t>CHARGES EXCEPTIONNELLES POUR INTERETS MORATOIRES ET PENALITES SUR MARCHES</t>
  </si>
  <si>
    <t>6711</t>
  </si>
  <si>
    <t>AUTRES CHARGES FINANCIERES</t>
  </si>
  <si>
    <t>6688</t>
  </si>
  <si>
    <t>INTERETS DES AUTRES DETTES</t>
  </si>
  <si>
    <t>6618</t>
  </si>
  <si>
    <t>INTERETS-RATTACHEMENT DES ICNE</t>
  </si>
  <si>
    <t>66112</t>
  </si>
  <si>
    <t>INTERETS REGLES A L'ECHEANCE</t>
  </si>
  <si>
    <t>66111</t>
  </si>
  <si>
    <t>AUTRES CHARGES DIVERSES</t>
  </si>
  <si>
    <t>65888</t>
  </si>
  <si>
    <t>FRAIS DE FONCT GPES ELUS -FRAIS DE PERSONNEL</t>
  </si>
  <si>
    <t>65861</t>
  </si>
  <si>
    <t>SUBVENTIONS DE FONCTIONNEMENT AUX PERSONNES DE DROIT PRIVÉ</t>
  </si>
  <si>
    <t>6574</t>
  </si>
  <si>
    <t>SUBVENTIONS DE FONCTIONNEMENT AUX ORGANISMES PUBLICS DIVERS</t>
  </si>
  <si>
    <t>65738</t>
  </si>
  <si>
    <t>SUBVENTIONS DE FONCTIONNEMENT SNCF</t>
  </si>
  <si>
    <t>65737</t>
  </si>
  <si>
    <t>SUBVENTIONS DE FONCTIONNEMENT AUX ORGANISMES PUBLICS SPIC</t>
  </si>
  <si>
    <t>65736</t>
  </si>
  <si>
    <t>SUBVENTIONS DE FONCTIONNEMENT AUTRES GROUPEMENTS DE COLLECTIVITES ET EPL</t>
  </si>
  <si>
    <t>65735</t>
  </si>
  <si>
    <t>SUBVENTIONS DE FONCTIONNEMENT AUX COMMUNES &amp; STRUCTURES INTERCOMMUNALES</t>
  </si>
  <si>
    <t>65734</t>
  </si>
  <si>
    <t>SUBVENTIONS DE FONCTIONNEMENT AUX DEPARTEMENTS</t>
  </si>
  <si>
    <t>65733</t>
  </si>
  <si>
    <t>SUBVENTIONS DE FONCTIONNEMENT A L'ETAT</t>
  </si>
  <si>
    <t>65731</t>
  </si>
  <si>
    <t>AUTRES PARTICIPATIONS</t>
  </si>
  <si>
    <t>6568</t>
  </si>
  <si>
    <t>PARTICIPATIONS AU TITRE DE LA COOPERATION DECENTRALISEE</t>
  </si>
  <si>
    <t>6562</t>
  </si>
  <si>
    <t>PARTICIPATIONS AUX ORGANISMES DE REGROUPEMENT (SYNDICATS MIXTES ET ENTENTES)</t>
  </si>
  <si>
    <t>6561</t>
  </si>
  <si>
    <t>AUTRES CONTRIBUTIONS OBLIGATOIRES</t>
  </si>
  <si>
    <t>6558</t>
  </si>
  <si>
    <t>PRIME EMPLOYEURS APPRENTIS</t>
  </si>
  <si>
    <t>6552</t>
  </si>
  <si>
    <t>DOTATION DE FONCTIONNEMENT DES LYCEES - ETABLISSEMENTS PRIVES</t>
  </si>
  <si>
    <t>65512</t>
  </si>
  <si>
    <t>DOTATION DE FONCTIONNEMENT DES LYCEES - ETABLISSEMENTS PUBLICS</t>
  </si>
  <si>
    <t>65511</t>
  </si>
  <si>
    <t>PERTES SUR CREANCES IRRECOUVRABLES - CREANCES ETEINTES</t>
  </si>
  <si>
    <t>6542</t>
  </si>
  <si>
    <t>PERTES SUR CREANCES IRRECOUVRABLES - CREANCES ADMISES EN NON VALEUR</t>
  </si>
  <si>
    <t>6541</t>
  </si>
  <si>
    <t>FORMATION DES ELUS REGIONAUX</t>
  </si>
  <si>
    <t>6535</t>
  </si>
  <si>
    <t>INDEMN &amp;FRAIS FORM ELUS REG -COTISATIONS DE SECURITE SOCIALE - PART PATRONALE</t>
  </si>
  <si>
    <t>6534</t>
  </si>
  <si>
    <t>INDEMN ET FRAIS FORM DES ELUS REG -COTISATIONS DE RETRAITE</t>
  </si>
  <si>
    <t>6533</t>
  </si>
  <si>
    <t>INDEMN ET FRAIS FORM DES ELUS REG -FRAIS DE MISSIONS ET DE DEPLACEMENT</t>
  </si>
  <si>
    <t>6532</t>
  </si>
  <si>
    <t>INDEMN ET FRAIS FORMATION DES ELUS REGIONAUX - INDEMNITES DE FONCTION</t>
  </si>
  <si>
    <t>6531</t>
  </si>
  <si>
    <t>INDEMNITES DE PRESENCE AUTRES ORGANISMES</t>
  </si>
  <si>
    <t>6528</t>
  </si>
  <si>
    <t>AIDES A LA PERSONNE - AUTRES</t>
  </si>
  <si>
    <t>6518</t>
  </si>
  <si>
    <t>AIDES A LA PERSONNE - PRIX</t>
  </si>
  <si>
    <t>6514</t>
  </si>
  <si>
    <t>AIDES A LA PERSONNE - BOURSES</t>
  </si>
  <si>
    <t>6513</t>
  </si>
  <si>
    <t>STAGIAIRES DE LA FORMATION PROFESSIONNELLE - REMBOURSEMENT CNASEA</t>
  </si>
  <si>
    <t>65113</t>
  </si>
  <si>
    <t>STAGIAIRES DE LA FORMATION PROFESSIONNELLE -  COTISATIONS SOCIALES</t>
  </si>
  <si>
    <t>65112</t>
  </si>
  <si>
    <t>STAGIAIRES DE LA FORMATION PROFESSIONNELLE - REMUNERATIONS</t>
  </si>
  <si>
    <t>65111</t>
  </si>
  <si>
    <t>AUTRES CHARGES DE PERSONNEL</t>
  </si>
  <si>
    <t>6488</t>
  </si>
  <si>
    <t>AUTRES CHARGES SOCIALES DIVERSES</t>
  </si>
  <si>
    <t>6478</t>
  </si>
  <si>
    <t>AUTRES CHARGES SOCIALES - MEDECINE DU TRAVAIL, PHARMACIE</t>
  </si>
  <si>
    <t>6475</t>
  </si>
  <si>
    <t>AUTRES CHARGES SOCIALES - ALLOCATIONS DE CHOMAGE</t>
  </si>
  <si>
    <t>6473</t>
  </si>
  <si>
    <t>CHARGES DE SEC SOCIALE ET DE PREVOYANCE -  VERSEMENT AU F.N.C. DU SUPPL FAMILIAL</t>
  </si>
  <si>
    <t>6456</t>
  </si>
  <si>
    <t>CHARGES DE SEC SOCIALE ET DE PREVOYANCE - COTISATIONS AUX CAISSES DE RETRAITES</t>
  </si>
  <si>
    <t>6453</t>
  </si>
  <si>
    <t>CHARGES DE SECURITE SOCIALE ET DE PREVOYANCE - COTISATIONS A L'U.R.S.S.A.F.</t>
  </si>
  <si>
    <t>6451</t>
  </si>
  <si>
    <t>REMUNERATION DES APPRENTIS</t>
  </si>
  <si>
    <t>6417</t>
  </si>
  <si>
    <t>EMPLOIS D'INSERTION - AUTRES EMPLOIS AIDES</t>
  </si>
  <si>
    <t>64168</t>
  </si>
  <si>
    <t>EMPLOI D'INSERTION - EMPLOIS D'AVENIR</t>
  </si>
  <si>
    <t>64162</t>
  </si>
  <si>
    <t>PERSONNEL NON TITULAIRE - PRIMES ET AUTRES INDEMNITES</t>
  </si>
  <si>
    <t>64138</t>
  </si>
  <si>
    <t>PERSONNEL NON TITULAIRE - INDEMNITES LIEES A LA PERTE D'EMPLOI</t>
  </si>
  <si>
    <t>64136</t>
  </si>
  <si>
    <t>SUPPL FAMILIAL DE TRAITEMENT ET INDEMNITE DE RESIDENCE</t>
  </si>
  <si>
    <t>64132</t>
  </si>
  <si>
    <t>PERSONNEL NON TITULAIRE - REMUNERATION</t>
  </si>
  <si>
    <t>64131</t>
  </si>
  <si>
    <t>PERS TITULAIRE - AUTRES INDEMNITES</t>
  </si>
  <si>
    <t>64118</t>
  </si>
  <si>
    <t>PERS TITULAIRE - SUPPLEMENT FAMILIAL DE TRAITEMENT ET INDEMNITE DE RESIDENCE</t>
  </si>
  <si>
    <t>64112</t>
  </si>
  <si>
    <t>PERSONNEL TITULAIRE - TRAITEMENT</t>
  </si>
  <si>
    <t>64111</t>
  </si>
  <si>
    <t>AUTRES IMPOTS TAXES ET VERSEMENTS ASSIMILES (AUTRES ORGANISMES)</t>
  </si>
  <si>
    <t>637</t>
  </si>
  <si>
    <t>AUTRES IMPOTS LOCAUX</t>
  </si>
  <si>
    <t>63513</t>
  </si>
  <si>
    <t>TAXES FONCIERES</t>
  </si>
  <si>
    <t>63512</t>
  </si>
  <si>
    <t>COTISATIONS AU CNFPT ET AU CDG</t>
  </si>
  <si>
    <t>6336</t>
  </si>
  <si>
    <t>COTISATIONS VERSEES AU FNAL</t>
  </si>
  <si>
    <t>6332</t>
  </si>
  <si>
    <t>IMPOTS, TAXES ET VERSEMENTS ASSIMILES SUR REMUN -  VERSEMENT DE TRANSPORT</t>
  </si>
  <si>
    <t>6331</t>
  </si>
  <si>
    <t>DIVERS - AUTRES</t>
  </si>
  <si>
    <t>6288</t>
  </si>
  <si>
    <t>REMBOURSEMENT DE FRAIS A DES TIERS</t>
  </si>
  <si>
    <t>62878</t>
  </si>
  <si>
    <t>DIVERS - FRAIS DE NETTOYAGE DES LOCAUX</t>
  </si>
  <si>
    <t>6283</t>
  </si>
  <si>
    <t>DIVERS - FRAIS DE GARDIENNAGE</t>
  </si>
  <si>
    <t>6282</t>
  </si>
  <si>
    <t>CONCOURS DIVERS (COTISATIONS)</t>
  </si>
  <si>
    <t>6281</t>
  </si>
  <si>
    <t>SERVICES BANCAIRES ET ASSIMILES</t>
  </si>
  <si>
    <t>627</t>
  </si>
  <si>
    <t>FRAIS DE TELECOMMUNICATIONS</t>
  </si>
  <si>
    <t>6262</t>
  </si>
  <si>
    <t>FRAIS D'AFFRANCHISSEMENT</t>
  </si>
  <si>
    <t>6261</t>
  </si>
  <si>
    <t>FRAIS DE DEMENAGEMENT</t>
  </si>
  <si>
    <t>6255</t>
  </si>
  <si>
    <t>VOYAGES, DEPLACEMENTS ET MISSIONS</t>
  </si>
  <si>
    <t>6251</t>
  </si>
  <si>
    <t>TRANSPORTS COLLECTIFS DU PERSONNEL</t>
  </si>
  <si>
    <t>6247</t>
  </si>
  <si>
    <t>TRANSPORTS DE PERSONNES EXTERIEURES A LA COLLECTIVITE</t>
  </si>
  <si>
    <t>6245</t>
  </si>
  <si>
    <t>TRANSPORTS DE BIENS</t>
  </si>
  <si>
    <t>6241</t>
  </si>
  <si>
    <t>PUBLICITE, PUBLICATIONS, RELATIONS PUBLIQUES - DIVERS</t>
  </si>
  <si>
    <t>6238</t>
  </si>
  <si>
    <t>PUB, PUBLICATIONS, RELATIONS PUBLIQUES - CATALOGUES, IMPRIMES ET PUBLICATIONS</t>
  </si>
  <si>
    <t>6236</t>
  </si>
  <si>
    <t>PUBLICITES, PUBLICATIONS, RELATIONS PUBLIQUES - RECEPTIONS</t>
  </si>
  <si>
    <t>6234</t>
  </si>
  <si>
    <t>PUBLICITES, PUBLICATIONS, RELATIONS PUBLIQUES - FOIRES ET EXPOSITIONS</t>
  </si>
  <si>
    <t>6233</t>
  </si>
  <si>
    <t>PUBLICITES, PUBLICATIONS, RELATIONS PUBLIQUES - FETES ET CEREMONIES</t>
  </si>
  <si>
    <t>6232</t>
  </si>
  <si>
    <t>PUBLICITES, PUBLICATIONS, RELATIONS PUBLIQUES - ANNONCES ET INSERTIONS</t>
  </si>
  <si>
    <t>6231</t>
  </si>
  <si>
    <t>REMUNERATION D'INTERMEDIAIRES ET HONORAIRES -DIVERS</t>
  </si>
  <si>
    <t>6228</t>
  </si>
  <si>
    <t>FRAIS D'ACTE ET DE CONTENTIEUX</t>
  </si>
  <si>
    <t>6227</t>
  </si>
  <si>
    <t>HONORAIRES</t>
  </si>
  <si>
    <t>6226</t>
  </si>
  <si>
    <t>INDEMNITES AU COMPTABLE ET AUX REGISSEURS</t>
  </si>
  <si>
    <t>6225</t>
  </si>
  <si>
    <t>AUTRE PERSONNEL EXTERIEUR</t>
  </si>
  <si>
    <t>6218</t>
  </si>
  <si>
    <t>AUTRES FRAIS DIVERS</t>
  </si>
  <si>
    <t>6188</t>
  </si>
  <si>
    <t>FRAIS DE COLLOQUES ET SEMINAIRES</t>
  </si>
  <si>
    <t>6185</t>
  </si>
  <si>
    <t>FRAIS DE FORMATION</t>
  </si>
  <si>
    <t>6184</t>
  </si>
  <si>
    <t>DOCUMENTATION GENERALE ET TECHNIQUE</t>
  </si>
  <si>
    <t>6182</t>
  </si>
  <si>
    <t>ETUDES ET RECHERCHES</t>
  </si>
  <si>
    <t>617</t>
  </si>
  <si>
    <t>PRIMES D ASSURANCES - AUTRES</t>
  </si>
  <si>
    <t>6168</t>
  </si>
  <si>
    <t>PRIMES D ASSURANCES MULTIRISQUES</t>
  </si>
  <si>
    <t>6161</t>
  </si>
  <si>
    <t>PRIMES D ASSURANCES</t>
  </si>
  <si>
    <t>616</t>
  </si>
  <si>
    <t>MAINTENANCE</t>
  </si>
  <si>
    <t>6156</t>
  </si>
  <si>
    <t>ENTRETIEN ET REPARATIONS AUTRES BIENS MOBILIERS</t>
  </si>
  <si>
    <t>61558</t>
  </si>
  <si>
    <t>ENTRETIEN ET REPARATIONS MATERIEL ROULANT</t>
  </si>
  <si>
    <t>61551</t>
  </si>
  <si>
    <t>ENTRETIEN ET REPARATIONS VOIES ET RESEAUX</t>
  </si>
  <si>
    <t>61523</t>
  </si>
  <si>
    <t>ENTRETIEN ET REPARATIONS AUTRES BATIMENTS</t>
  </si>
  <si>
    <t>615228</t>
  </si>
  <si>
    <t>ENTRETIEN ET REPARATIONS BATIMENTS PUBLICS</t>
  </si>
  <si>
    <t>615221</t>
  </si>
  <si>
    <t>ENTRETIEN ET REPARATIONS BATIMENTS</t>
  </si>
  <si>
    <t>61522</t>
  </si>
  <si>
    <t>ENTRETIEN ET REPARATIONS SUR TERRAINS</t>
  </si>
  <si>
    <t>61521</t>
  </si>
  <si>
    <t>CHARGES LOCATIVES ET DE COPROPRIETE</t>
  </si>
  <si>
    <t>614</t>
  </si>
  <si>
    <t>LOCATIONS MOBILIERES - AUTRES</t>
  </si>
  <si>
    <t>61358</t>
  </si>
  <si>
    <t>MATERIEL ROULANT</t>
  </si>
  <si>
    <t>61351</t>
  </si>
  <si>
    <t>LOCATIONS IMMOBILIERES</t>
  </si>
  <si>
    <t>6132</t>
  </si>
  <si>
    <t>CREDIT BAIL MOBILIER - MATERIEL ROULANT</t>
  </si>
  <si>
    <t>61221</t>
  </si>
  <si>
    <t>CONTRATS DE PRESTATIONS DE SERVICES</t>
  </si>
  <si>
    <t>611</t>
  </si>
  <si>
    <t>AUTRES MATIERES ET FOURNITURES</t>
  </si>
  <si>
    <t>6068</t>
  </si>
  <si>
    <t>LIVRES DISQUES CASSETTES (BIBLIOTHEQUE &amp; MEDIATHEQUE)</t>
  </si>
  <si>
    <t>6065</t>
  </si>
  <si>
    <t>FOURNITURES ADMINISTRATIVES</t>
  </si>
  <si>
    <t>6064</t>
  </si>
  <si>
    <t>HABILLEMENT ET VETEMENTS DE TRAVAIL</t>
  </si>
  <si>
    <t>60636</t>
  </si>
  <si>
    <t>FOURNITURES DE PETIT EQUIPEMENT</t>
  </si>
  <si>
    <t>60632</t>
  </si>
  <si>
    <t>FOURNITURES D'ENTRETIEN</t>
  </si>
  <si>
    <t>60631</t>
  </si>
  <si>
    <t>AUTRES FOURNITURES NON STOCKEES</t>
  </si>
  <si>
    <t>60628</t>
  </si>
  <si>
    <t>FOURNITURES NON STOCKEES - ALIMENTATION</t>
  </si>
  <si>
    <t>60623</t>
  </si>
  <si>
    <t>FOURNITURES NON STOCKEES - CARBURANTS</t>
  </si>
  <si>
    <t>60622</t>
  </si>
  <si>
    <t>FOURNITURES NON STOCKABLES - ENERGIE ET ELECTRICITE</t>
  </si>
  <si>
    <t>60612</t>
  </si>
  <si>
    <t>FOURNITURES NON STOCKABLES - EAU ET ASSAINISSSEMENT</t>
  </si>
  <si>
    <t>60611</t>
  </si>
  <si>
    <t>ACHATS DE PRESTATIONS DE SERVICES</t>
  </si>
  <si>
    <t>6042</t>
  </si>
  <si>
    <t>023</t>
  </si>
  <si>
    <t>TOTAL</t>
  </si>
  <si>
    <t>LIBELLE</t>
  </si>
  <si>
    <t>FONCTIONNEMENT</t>
  </si>
  <si>
    <t/>
  </si>
  <si>
    <t>IV</t>
  </si>
  <si>
    <t>OP CPTE TIERS ESIL</t>
  </si>
  <si>
    <t>4582023</t>
  </si>
  <si>
    <t>OP CPTE TIERS U3M OBS MARSEILL</t>
  </si>
  <si>
    <t>4582013</t>
  </si>
  <si>
    <t>455284</t>
  </si>
  <si>
    <t>AUTRES IMMOBILISATIONS CORPORELLES - AUTRES</t>
  </si>
  <si>
    <t>28188</t>
  </si>
  <si>
    <t>AUTRES IMMOBILISATIONS CORPORELLES - MATERIEL DE TELEPHONIE</t>
  </si>
  <si>
    <t>28185</t>
  </si>
  <si>
    <t>AUTRES IMMOBILISATIONS CORPORELLES - AUTRES MATERIELS DE BUREAU ET MOBILIERS</t>
  </si>
  <si>
    <t>281848</t>
  </si>
  <si>
    <t>AUTRES IMMOBILISATIONS CORPORELLES - MATERIEL DE BUREAU ET MOBILIER SCOLAIRES</t>
  </si>
  <si>
    <t>281841</t>
  </si>
  <si>
    <t>AUTRES IMMOBILISATIONS CORPORELLES - AUTRE MATERIEL INFORMATIQUE</t>
  </si>
  <si>
    <t>281838</t>
  </si>
  <si>
    <t>AUTRES IMMOBILISATIONS CORPORELLES - MATERIEL INFORMATIQUE SCOLAIRE</t>
  </si>
  <si>
    <t>281831</t>
  </si>
  <si>
    <t>AUTRES IMMOBILISATIONS CORPORELLES - AUTRES MATERIELS DE TRANSPORT</t>
  </si>
  <si>
    <t>281828</t>
  </si>
  <si>
    <t>AUTRES IMMOBILISATIONS CORPORELLES -  MATERIEL TRANSPORT FERROVIAIRE</t>
  </si>
  <si>
    <t>281821</t>
  </si>
  <si>
    <t>AUTRES IMMO CORPORELLES - INSTAL GENERALES, AGENCEMENTS ET AMENAGEMENTS DIVERS</t>
  </si>
  <si>
    <t>28181</t>
  </si>
  <si>
    <t>AMORT IMMO CORPORELLES - AUTRES INSTALLATIONS, MATERIEL ET OUTILLAGE TECHNIQUES</t>
  </si>
  <si>
    <t>28158</t>
  </si>
  <si>
    <t>AMORTISSEMENT DES IMMOBILISATIONS CORPORELLES - AUTRE MATERIEL TECHNIQUE</t>
  </si>
  <si>
    <t>281578</t>
  </si>
  <si>
    <t>AMORTISSEMENTS IMMO CORPORELLES - MATERIEL TECHNIQUE SCOLAIRE</t>
  </si>
  <si>
    <t>281572</t>
  </si>
  <si>
    <t>AMORTISSEMENTS IMMOBILISATIONS CORPORELLES-INST TECH, MATERIEL FERROVIAIRE</t>
  </si>
  <si>
    <t>281571</t>
  </si>
  <si>
    <t>AMORTIS DES IMMOS CORPORELLES-INST TECH, MAT &amp; OUTIL INDUSTRIEL- RESEAUX DIVERS</t>
  </si>
  <si>
    <t>28153</t>
  </si>
  <si>
    <t>AMORTISSEMENT IMMOBILISATIONS CORPORELLES - INSTALLATIONS DE VOIRIE</t>
  </si>
  <si>
    <t>28152</t>
  </si>
  <si>
    <t>AMORTISSEMENT DES BATIMENTS PUBLICS</t>
  </si>
  <si>
    <t>281351</t>
  </si>
  <si>
    <t>AMORTISSEMENT DES AUTRES BATIMENTS PUBLICS</t>
  </si>
  <si>
    <t>281318</t>
  </si>
  <si>
    <t>AMORTISSEMENTS DES BATIMENTS CULTURELS ET SPORTIFS</t>
  </si>
  <si>
    <t>281314</t>
  </si>
  <si>
    <t>AMORT IMMO CORPORELLES - CONSTRUCTIONS - BATIMENTS SCOLAIRES</t>
  </si>
  <si>
    <t>281312</t>
  </si>
  <si>
    <t>AMORT IMMO CORPORELLES - CONSTRUCTIONS - BATIMENTS ADMINISTRATIFS</t>
  </si>
  <si>
    <t>281311</t>
  </si>
  <si>
    <t>AMORTISSEMENT DES IMMOS CORPO AUTRES AGENCEMENTS ET AMENAGEMENTS DE TERRAINS</t>
  </si>
  <si>
    <t>28128</t>
  </si>
  <si>
    <t>AUTRES IMMOBILISATIONS INCORPORELLES</t>
  </si>
  <si>
    <t>2808</t>
  </si>
  <si>
    <t>CONCES ET DROITS SIMILAIRES, BREVETS, LICENCES, DROITS ET VAL SIMILAIRES</t>
  </si>
  <si>
    <t>28051</t>
  </si>
  <si>
    <t>SUBVENTIONS D'EQUIPEMENT EN NATURE - ORGA PUBLICS - BATIMENTS ET INSTALLATIONS</t>
  </si>
  <si>
    <t>2804412</t>
  </si>
  <si>
    <t>SUBVENTIONS ETS SCOLAIRES PUBLICS DEPENSES EQUIP - BATIMENTS ET INSTALLATIONS</t>
  </si>
  <si>
    <t>280432</t>
  </si>
  <si>
    <t>SUBV  ETS SCOLAIRES PUBLICS DEPENSES EQUIP- BIENS MOBILIERS, MATERIEL ET ETUDES</t>
  </si>
  <si>
    <t>280431</t>
  </si>
  <si>
    <t>SUBV EQUIP VERSEES AUX PERS DE DROIT PRIVE - PROJETS INFRA D'INTERET NATIONAL</t>
  </si>
  <si>
    <t>280423</t>
  </si>
  <si>
    <t>SUBV EQUIP VERSEES PERS DE DROIT PRIVE - BATIMENTS ET INSTALLATIONS</t>
  </si>
  <si>
    <t>280422</t>
  </si>
  <si>
    <t>SUBV EQUIP VERSEES PERS DE DROIT PRIVE - BIENS MOBILIERS, MAT &amp; ETUDES</t>
  </si>
  <si>
    <t>280421</t>
  </si>
  <si>
    <t>SUBV EQUIP VERSEES ORG PUBLICS DIVERS - BATIMENTS ET INSTALLATIONS</t>
  </si>
  <si>
    <t>2804182</t>
  </si>
  <si>
    <t>SUBV EQUIP VERSEES ORG PUBLICS DIVERS - BIENS MOBILIERS, MAT &amp; ETUDES</t>
  </si>
  <si>
    <t>2804181</t>
  </si>
  <si>
    <t>SUBV EQUIP VERSEES AUX ORG PUBLICS - RFF - BATIMENTS ET INSTALLATIONS</t>
  </si>
  <si>
    <t>28041722</t>
  </si>
  <si>
    <t>SUBV EQUIP VERSEES AUX ORG PUBLICS- RFF - BIENS MOBILIERS, MAT ET ETUDES</t>
  </si>
  <si>
    <t>28041721</t>
  </si>
  <si>
    <t>SUBV EQUIP VERSEES SNCF - BATIMENTS ET INSTALLATIONS</t>
  </si>
  <si>
    <t>28041712</t>
  </si>
  <si>
    <t>SUBV EQUIP VERSEES SNCF - BIENS MOBILIERS, MATERIEL ET ETUDES</t>
  </si>
  <si>
    <t>28041711</t>
  </si>
  <si>
    <t>SUBV EQUIP VERSEES AUX ORGANISMES PUBLICS - SPIC - BATIMENTS ET INSTALLATIONS</t>
  </si>
  <si>
    <t>2804162</t>
  </si>
  <si>
    <t>SUBV EQUIP VERSEES AUTRES GROUP &amp; EPL - PROJETS INFRA D'INTERET NATIONAL</t>
  </si>
  <si>
    <t>2804153</t>
  </si>
  <si>
    <t>SUBV EQUIP VERSEES AUTRES GROUP COLLECT &amp; EPL - BATIMENTS ET INSTALLATIONS</t>
  </si>
  <si>
    <t>2804152</t>
  </si>
  <si>
    <t>SUBV EQUIP VERSEES AUTRES GROUP COLLECT .  EPL. BIENS MOBILIERS ,MAT.  ETUDES</t>
  </si>
  <si>
    <t>2804151</t>
  </si>
  <si>
    <t>SUBV EQUIP VERSEES COMMUNES &amp; INTERCOM - BATIMENTS ET INSTALLATIONS</t>
  </si>
  <si>
    <t>2804142</t>
  </si>
  <si>
    <t>SUBV EQUIP VERSEES COMMUNES &amp; INTERCOM - BIENS MOBILIERS, MATERIEL ET ETUDES</t>
  </si>
  <si>
    <t>2804141</t>
  </si>
  <si>
    <t>SUBV EQUIP VERSEES DEPARTEMENTS - BATIMENTS ET INSTALLATIONS</t>
  </si>
  <si>
    <t>2804132</t>
  </si>
  <si>
    <t>SUBV EQUIP VERSEES DEPARTEMENTS - BIENS MOBILIERS, MATERIEL ET ETUDES</t>
  </si>
  <si>
    <t>2804131</t>
  </si>
  <si>
    <t>SUBVENTIONS D'EQUIPEMENT VERSEES REGIONS - BATIMENTS ET INSTALLATIONS</t>
  </si>
  <si>
    <t>2804122</t>
  </si>
  <si>
    <t>SUBV EQUIPEMENT VERSEES ETAT - PROJETS INFRASTRUCTURE D'INTERET NATIONAL</t>
  </si>
  <si>
    <t>2804113</t>
  </si>
  <si>
    <t>SUBV EQUIPEMENT VERSEES ETAT - BATIMENTS ET INSTALLATIONS</t>
  </si>
  <si>
    <t>2804112</t>
  </si>
  <si>
    <t>SUBVENTIONS D'EQUIPEMENT VERSEES ETAT - BIENS MOBILIERS, MATERIEL ET ETUDES</t>
  </si>
  <si>
    <t>2804111</t>
  </si>
  <si>
    <t>AMORTISSEMENT DES IMMOBILISATIONS - FRAIS D'INSERTION</t>
  </si>
  <si>
    <t>28033</t>
  </si>
  <si>
    <t>AMORTISSEMENTS DES IMMOBILISATIONS - FRAIS D'ETUDES</t>
  </si>
  <si>
    <t>28031</t>
  </si>
  <si>
    <t>2762</t>
  </si>
  <si>
    <t>275</t>
  </si>
  <si>
    <t>2745</t>
  </si>
  <si>
    <t>2743</t>
  </si>
  <si>
    <t>AVANCES VERSEES SUR COMMANDES D'IMMOBILISATIONS CORPORELLES</t>
  </si>
  <si>
    <t>238</t>
  </si>
  <si>
    <t>AVANCES VERSES SUR COMMANDES D 'IMMOBILISATIONS INCORPORELLES</t>
  </si>
  <si>
    <t>237</t>
  </si>
  <si>
    <t>IMMOBILISATIONS EN COURS - AUTRES IMMOBILISATIONS CORPORELLES</t>
  </si>
  <si>
    <t>2318</t>
  </si>
  <si>
    <t>IMMOBILISATIONS EN COURS - CONSTRUCTIONS</t>
  </si>
  <si>
    <t>2313</t>
  </si>
  <si>
    <t>AUTRES IMMO CORPORELLES - AUTRES MATERIELS DE TRANSPORT</t>
  </si>
  <si>
    <t>21828</t>
  </si>
  <si>
    <t>IMMOBILISATIONS CORPORELLES - TERRAINS NUS</t>
  </si>
  <si>
    <t>2111</t>
  </si>
  <si>
    <t>CONCESSIONS ET DROITS SIMILAIRES</t>
  </si>
  <si>
    <t>2051</t>
  </si>
  <si>
    <t>SUBV AUX ETS SCOLAIRES PUBLICS POUR LEURS DEPENSES  D'EQUIP- BAT INSTALLATIONS</t>
  </si>
  <si>
    <t>20432</t>
  </si>
  <si>
    <t>SUBVENTIONS D'EQUIPEMENTS VERSEES - BIENS MOBILIERS MATERIEL ET ETUDES</t>
  </si>
  <si>
    <t>20421</t>
  </si>
  <si>
    <t>SUBVENTIONS D'EQUIPEMENT VERSEES - BATIMENTS ET INSTALLATIONS</t>
  </si>
  <si>
    <t>204182</t>
  </si>
  <si>
    <t>SUBVENTIONS D'EQUIPEMENT VERSEES - BIENS MOBILIERS, MATERIELS ET ETUDES</t>
  </si>
  <si>
    <t>204181</t>
  </si>
  <si>
    <t>204152</t>
  </si>
  <si>
    <t>204142</t>
  </si>
  <si>
    <t>SUBVENTIONS D'EQUIPEMENT VERSEES -BATIMENTS ET INSTALLATIONS</t>
  </si>
  <si>
    <t>204112</t>
  </si>
  <si>
    <t>IMMOBILISATIONS INCORPORELLES - FRAIS D'INSERTION</t>
  </si>
  <si>
    <t>2033</t>
  </si>
  <si>
    <t>IMMOBILISATIONS INCORPORELLES - FRAIS D'ETUDES</t>
  </si>
  <si>
    <t>2031</t>
  </si>
  <si>
    <t>DIFF SUR REAL D'IMMOBILISATIONS + OU - VALUES SUR CESSIONS D'IMMOBILISATIONS</t>
  </si>
  <si>
    <t>192</t>
  </si>
  <si>
    <t>REFINANCEMENT DE DETTE</t>
  </si>
  <si>
    <t>166</t>
  </si>
  <si>
    <t>EMPRUNTS ETS CREDITS - OP AFFERENTES A L'OPTION TIRAGE SUR LIGNE TRESORERIE</t>
  </si>
  <si>
    <t>16449</t>
  </si>
  <si>
    <t>16441</t>
  </si>
  <si>
    <t>EMPRUNTS AUPRES DES ETS DE CREDIT -EMPRUNTS EN EUROS</t>
  </si>
  <si>
    <t>1641</t>
  </si>
  <si>
    <t>AUTRES EMPRUNTS OBLIGATAIRES</t>
  </si>
  <si>
    <t>16318</t>
  </si>
  <si>
    <t>EMPRUNTS OBLIGATAIRES REMBOURSABLES IN FINE</t>
  </si>
  <si>
    <t>16311</t>
  </si>
  <si>
    <t>FONDS AFFECTES A L'EQUIP TRANSFERABLES - DOTATION REGIONALE D'EQUIP SCOLAIRE</t>
  </si>
  <si>
    <t>1332</t>
  </si>
  <si>
    <t>AUTRES SUBVENTIONS D'EQUIPEMENT NON TRANSFERABLES</t>
  </si>
  <si>
    <t>1328</t>
  </si>
  <si>
    <t>SUBVENTIONS D'EQUIPEMENT NON TRANSFERABLES - FEDER</t>
  </si>
  <si>
    <t>13272</t>
  </si>
  <si>
    <t>SUBVENTIONS D'EQUIPEMENT TRANSFERABLES AUTRES</t>
  </si>
  <si>
    <t>13178</t>
  </si>
  <si>
    <t>SUBVENTIONS D'EQUIPEMENT TRANSFERABLES FEDER</t>
  </si>
  <si>
    <t>13172</t>
  </si>
  <si>
    <t>SUBVENTIONS D'EQUIPEMENT TRANSFERABLES - COMMUNES &amp; STRUCTURES INTERCOMMUNALES</t>
  </si>
  <si>
    <t>1314</t>
  </si>
  <si>
    <t>SUBVENTIONS D'EQUIPEMENT TRANSFERABLES - DEPARTEMENTS</t>
  </si>
  <si>
    <t>1313</t>
  </si>
  <si>
    <t>SUBVENTIONS D'EQUIPEMENT TRANSFERABLES - ETAT ET ETABLISSEMENTS NATIONAUX</t>
  </si>
  <si>
    <t>1311</t>
  </si>
  <si>
    <t>FONDS D'INVESTISSEMENT -  F.C.T.V.A.</t>
  </si>
  <si>
    <t>10222</t>
  </si>
  <si>
    <t>024</t>
  </si>
  <si>
    <t>VIREMENT DE LA SECTION DE FONCTIONNEMENT</t>
  </si>
  <si>
    <t>021</t>
  </si>
  <si>
    <t>TITRES DE PARTICIPATION</t>
  </si>
  <si>
    <t>261</t>
  </si>
  <si>
    <t>AVANCES VERSES SUR COMMANDES D' IMMOBILISATIONS INCORPORELLES</t>
  </si>
  <si>
    <t>IMMOBILISATIONS EN COURS - INSTALLATIONS, MATERIEL ET OUTILLAGE TECHNIQUES</t>
  </si>
  <si>
    <t>2315</t>
  </si>
  <si>
    <t>AUTRES IMMOBILISATIONS CORPORELLES</t>
  </si>
  <si>
    <t>2188</t>
  </si>
  <si>
    <t>2185</t>
  </si>
  <si>
    <t>AUTRES IMMOBILISATIONS CORPORELLES- AUTRES MATERIELS DE BUREAU ET MOBILIERS</t>
  </si>
  <si>
    <t>21848</t>
  </si>
  <si>
    <t>AUTRES IMMOBILISATIONS CORPORELLES- MATERIEL DE BUREAU ET MOBILIER SCOLAIRES</t>
  </si>
  <si>
    <t>21841</t>
  </si>
  <si>
    <t>21838</t>
  </si>
  <si>
    <t>21831</t>
  </si>
  <si>
    <t>AUTRES IMMOBILISATIONS CORPORELLES - MATERIEL INFORMATIQUE</t>
  </si>
  <si>
    <t>2183</t>
  </si>
  <si>
    <t>AUTRES IMMO CORPORELLES - MATERIEL DE TRANSPORT FERROVIAIRE</t>
  </si>
  <si>
    <t>21821</t>
  </si>
  <si>
    <t>AUTRES IMMOBILISATIONS CORPORELLES  - INSTAL GENERALE, AGENC/AMENAG  DIVERS</t>
  </si>
  <si>
    <t>2181</t>
  </si>
  <si>
    <t>MATERIEL ET OUTILLAGE TECHNIQUES - AUTRE MATERIEL TECHNIQUE</t>
  </si>
  <si>
    <t>21578</t>
  </si>
  <si>
    <t>INSTALLATIONS, MATERIEL ET OUTILLAGE TECHNIQUES - MATERIEL TECHNIQUE SCOLAIRE</t>
  </si>
  <si>
    <t>21572</t>
  </si>
  <si>
    <t>MATERIEL ET OUTILLAGE TECHNIQUE - MATERIEL FERROVIAIRE</t>
  </si>
  <si>
    <t>21571</t>
  </si>
  <si>
    <t>INSTALLATIONS, MATERIEL ET OUTILLAGE TECHNIQUES - RESEAUX DIVERS(ROM)</t>
  </si>
  <si>
    <t>2153</t>
  </si>
  <si>
    <t>INSTALLATIONS, MATERIEL ET OUTILLAGE TECHNIQUES - INSTALLATIONS DE VOIRIE</t>
  </si>
  <si>
    <t>2152</t>
  </si>
  <si>
    <t>INSTALLATIONS GENERALES AGENCEMENTS, AMENAGTS  CONSTRUCTIONS - BATIMENTS PUBLICS</t>
  </si>
  <si>
    <t>21351</t>
  </si>
  <si>
    <t>IMMOBILISATIONS CORPORELLES -TERRAINS BATIS</t>
  </si>
  <si>
    <t>2115</t>
  </si>
  <si>
    <t>CONCESSIONS ET DROITS SIMILAIRES BREVETS LICENCES MARQUES PROCEDES DROITS ET VAL</t>
  </si>
  <si>
    <t>205</t>
  </si>
  <si>
    <t>SUBVENTIONS D' EQUIPEMENT VERSEES AUX TIERS (FONDS EUROPEENS)</t>
  </si>
  <si>
    <t>2045</t>
  </si>
  <si>
    <t>SUBVENTIONS D'EQUIPEMENT EN NATURE - BATIMENTS INSTALLATIONS</t>
  </si>
  <si>
    <t>204412</t>
  </si>
  <si>
    <t>SUB AUX ETS SCOLAIRES PUBLICS DEPENSES EQUIP BIENS MOBILIERS MATERIEL ET ETUDES</t>
  </si>
  <si>
    <t>20431</t>
  </si>
  <si>
    <t>SUBVENTION D'EQUIPEMENT AUX PERS DE DROIT PRIVE - PROJETS INFRA INTERET NATIONAL</t>
  </si>
  <si>
    <t>20423</t>
  </si>
  <si>
    <t>SUBVENTIONS D'EQUIPEMENT AUX PERS DE DROITS PRIVES -  BATIMENTS INSTALLATIONS</t>
  </si>
  <si>
    <t>20422</t>
  </si>
  <si>
    <t>SUBVENTIONS D'EQUIPEMENT VERSEES - PROJETS D'INFRASTRUCTURES D'INTERET NATIONAL</t>
  </si>
  <si>
    <t>204183</t>
  </si>
  <si>
    <t>SUBVENTIONS D'EQUIPEMENT VERSEES - PROJETS INFRASTRUCTURES D'INTERET NATIONAL</t>
  </si>
  <si>
    <t>2041723</t>
  </si>
  <si>
    <t>2041722</t>
  </si>
  <si>
    <t>SUBVENTIONS D'EQUIPEMENT VERSEES - BIENS MOBILIERS, MATERIEL ET ETUDES</t>
  </si>
  <si>
    <t>2041721</t>
  </si>
  <si>
    <t>2041712</t>
  </si>
  <si>
    <t>2041711</t>
  </si>
  <si>
    <t>204153</t>
  </si>
  <si>
    <t>204151</t>
  </si>
  <si>
    <t>204141</t>
  </si>
  <si>
    <t>SUBVENTIONS D'EQUIPEMENT VERSEES -COMMUNES ET STRUCTURES INTERCOMMUNALES</t>
  </si>
  <si>
    <t>20414</t>
  </si>
  <si>
    <t>SUBVENTIONS D'EQUIPEMENT VERSEES DEPARTEMENT - BATIMENTS ET INSTALLATIONS</t>
  </si>
  <si>
    <t>204132</t>
  </si>
  <si>
    <t>SUBV D'EQUIPEMENT VERSEES - DEPARTEMENT - BIENS MOBILIERS, MATERIEL ET ETUDES</t>
  </si>
  <si>
    <t>204131</t>
  </si>
  <si>
    <t>204113</t>
  </si>
  <si>
    <t>204111</t>
  </si>
  <si>
    <t>DIFF SUR REALISATIONS D'IMMOBILISATIONS - NEUTRALISATION DES AMORTISSEMENTS</t>
  </si>
  <si>
    <t>198</t>
  </si>
  <si>
    <t>EMPRUNTS AUPRES DES ETS DE CREDIT -OPERATIONS AFFÉRENTES À L'EMPRUNT</t>
  </si>
  <si>
    <t>SUB INV TRANSF AU COMPTE DE RESULTAT - DOTATION REGIONALE D'EQUIPEMENT SCOLAIRE</t>
  </si>
  <si>
    <t>13932</t>
  </si>
  <si>
    <t>SUBV D'EQUIP TRANSFEREES AU COMPTE DE RESULTAT - AUTRES</t>
  </si>
  <si>
    <t>13918</t>
  </si>
  <si>
    <t>SUBV D'EQUIP TRANSFEREES AU COMPTE DE RESULTAT - FEDER</t>
  </si>
  <si>
    <t>139172</t>
  </si>
  <si>
    <t>SUBV D'EQUIP TRANSFEREES AU COMPTE DE RESULTAT - COMMUNES ET STRUCTURES INTERCO</t>
  </si>
  <si>
    <t>13914</t>
  </si>
  <si>
    <t>SUBV D'EQUIP TRANFEREES AU COMPTE DE RESULTAT - DEPARTEMENTS</t>
  </si>
  <si>
    <t>13913</t>
  </si>
  <si>
    <t>SUBV D'EQUIP TRANSFEREES AU COMPTE DE RESULTAT - REGIONS</t>
  </si>
  <si>
    <t>13912</t>
  </si>
  <si>
    <t>SUBVENTIONS D'EQUIPEMENT ETAT ET ETABLISSEMENTS NATIONAUX</t>
  </si>
  <si>
    <t>13911</t>
  </si>
  <si>
    <t>(1)</t>
  </si>
  <si>
    <t>INVESTISSEMENT</t>
  </si>
  <si>
    <t>(2) Lorsque la colonne "crédits sans emploi" fait apparaître un montant négatif, cela signifie que les réalisations ont été supérieures aux recettes.</t>
  </si>
  <si>
    <t>(1) Détailler les articles utilisés conformément au plan des comptes.</t>
  </si>
  <si>
    <t>Pour information R002 Excédent de fonct. reporté de N-1</t>
  </si>
  <si>
    <t>TOTAL DES RECETTES DE FONCTIONNEMENT</t>
  </si>
  <si>
    <t>TOTAL DES OPERATIONS D'ORDRE</t>
  </si>
  <si>
    <t>OPERATIONS D'ORDRE DE TRANSFERT ENTRE SECTIONS (F)</t>
  </si>
  <si>
    <t>042</t>
  </si>
  <si>
    <t>TOTAL DES OPERATIONS REELLES ET MIXTES = A+B+C+D</t>
  </si>
  <si>
    <t>REPRISES SUR AMORTISSEMENTS ET PROVISIONS</t>
  </si>
  <si>
    <t>78</t>
  </si>
  <si>
    <t>PRODUITS EXCEPTIONNELS (C)</t>
  </si>
  <si>
    <t>77</t>
  </si>
  <si>
    <t>PRODUITS FINANCIERS (B)</t>
  </si>
  <si>
    <t>76</t>
  </si>
  <si>
    <t>(BP+DM+RAR N-1)</t>
  </si>
  <si>
    <t>emploi (2)</t>
  </si>
  <si>
    <t>Restes à réaliser</t>
  </si>
  <si>
    <t>Rattachements</t>
  </si>
  <si>
    <t>Réalisations</t>
  </si>
  <si>
    <t>ouverts</t>
  </si>
  <si>
    <t>Crédits sans</t>
  </si>
  <si>
    <t>Recettes employées (ou restant à employer)</t>
  </si>
  <si>
    <t>Crédits</t>
  </si>
  <si>
    <t>Libellé (1)</t>
  </si>
  <si>
    <t>Art</t>
  </si>
  <si>
    <t>RECETTES DE GESTION DES SERVICES REGIONAUX</t>
  </si>
  <si>
    <t>DETAIL PAR ARTICLES DES CHAPITRES</t>
  </si>
  <si>
    <t>B2</t>
  </si>
  <si>
    <t>B2 - SECTION DE FONCTIONNEMENT - RECETTES</t>
  </si>
  <si>
    <t>III</t>
  </si>
  <si>
    <t>III - VOTE DU COMPTE ADMINISTRATIF</t>
  </si>
  <si>
    <t>TOTAL GESTION DES SERVICES (A)= 70+731+73+74+75+013</t>
  </si>
  <si>
    <t>ATTENUATIONS DE CHARGES</t>
  </si>
  <si>
    <t>013</t>
  </si>
  <si>
    <t>AUTRES PRODUITS DE GESTION COURANTE</t>
  </si>
  <si>
    <t>75</t>
  </si>
  <si>
    <t>DOTATIONS, SUBVENTIONS ET PARTICIPATIONS</t>
  </si>
  <si>
    <t>74</t>
  </si>
  <si>
    <t>IMPOSITIONS DIRECTES</t>
  </si>
  <si>
    <t>731</t>
  </si>
  <si>
    <t>IMPOTS ET TAXES (sauf C/.731)</t>
  </si>
  <si>
    <t>73</t>
  </si>
  <si>
    <t>PRODUITS DES SERVICES, DU DOMAINE ET VENTES DIVERSES</t>
  </si>
  <si>
    <t>70</t>
  </si>
  <si>
    <t>votés</t>
  </si>
  <si>
    <t>002 Résultat de fonc. reporté N-1</t>
  </si>
  <si>
    <t>TOTAL DES DEPENSES DE FONCTIONNEMENT (=Total des opérations réelles et d'ordres) A+B+C+D+A'+B'+C'+D'+E+F</t>
  </si>
  <si>
    <t>TOTAL DES OPERATIONS D'ORDRE = E+F</t>
  </si>
  <si>
    <t>VIREMENT A LA SECTION D'INVESTISSEMENT(F)</t>
  </si>
  <si>
    <t>OPERATIONS D'ORDRE DE TRANSFERT ENTRE SECTIONS(E)</t>
  </si>
  <si>
    <t>sans emploi</t>
  </si>
  <si>
    <t>Crédits employés (ou restant à employer)</t>
  </si>
  <si>
    <t>Crédits votés</t>
  </si>
  <si>
    <t>GESTION DES SERVICES REGIONAUX</t>
  </si>
  <si>
    <t xml:space="preserve">OPERATIONS D'ORDRES - TOTAL DES OPERATIONS REELLES ET DES OPERATIONS D'ORDRES - </t>
  </si>
  <si>
    <t>DETAIL PAR ARTICLE DES CHAPITRES</t>
  </si>
  <si>
    <t>B1</t>
  </si>
  <si>
    <t>B1 - SECTION DE FONCTIONNEMENT - DEPENSES</t>
  </si>
  <si>
    <t>TOTAL OPERATIONS REELLES ET MIXTES = A'+B'+C'+D'</t>
  </si>
  <si>
    <t>DOTATIONS AUX AMORTISSEMENTS ET PROVISIONS (D')</t>
  </si>
  <si>
    <t>68</t>
  </si>
  <si>
    <t>CHARGES EXCEPTIONNELLES (C')</t>
  </si>
  <si>
    <t>67</t>
  </si>
  <si>
    <t>CHARGES FINANCIERES (B')</t>
  </si>
  <si>
    <t>66</t>
  </si>
  <si>
    <t>TOTAL DES DEPENSES DE GESTION DES SERVICES (A') = (011+012+014+65+6586)</t>
  </si>
  <si>
    <t>FRAIS DE FONCTIONNEMENT DES GROUPES D'ELUS</t>
  </si>
  <si>
    <t>6586</t>
  </si>
  <si>
    <t>AUTRES CHARGES DE GESTION COURANTE</t>
  </si>
  <si>
    <t>65</t>
  </si>
  <si>
    <t>ATTENUATIONS DE PRODUITS</t>
  </si>
  <si>
    <t>014</t>
  </si>
  <si>
    <t>CHARGES DE PERSONNEL ET FRAIS ASSIMILES</t>
  </si>
  <si>
    <t>012</t>
  </si>
  <si>
    <t>CHARGES A CARACTERE GENERAL</t>
  </si>
  <si>
    <t>011</t>
  </si>
  <si>
    <t>Hors le cadre d'une autorisation d'engagement</t>
  </si>
  <si>
    <t>OPERATIONS REELLES - GESTION DES SERVICES REGIONAUX</t>
  </si>
  <si>
    <t>TOTAL OPERATIONS REELLES ET MIXTES = A+B+C+D</t>
  </si>
  <si>
    <t>DOTATIONS AUX AMORTISSEMENTS ET PROVISIONS (D)</t>
  </si>
  <si>
    <t>CHARGES EXCEPTIONNELLES (C)</t>
  </si>
  <si>
    <t>CHARGES FINANCIERES (B)</t>
  </si>
  <si>
    <t>TOTAL DES DEPENSES DE GESTION DES SERVICES (A) = (011+012+014+65+6586)</t>
  </si>
  <si>
    <t>Dans le cadre d'une autorisation d'engagement</t>
  </si>
  <si>
    <t>(2) Pour mémoire, crédits ouverts au budget mais ne faisant pas l'objet d'émission de titres ou des mandats (opérations sans réalisations)</t>
  </si>
  <si>
    <t>(1) Crédits annulés (col5) = crédits ouverts (col1) - crédits employés ou à employer (col2+col3+col4). Lorsque la colonne "crédits sans emploi" fait apparaître, en recettes, un mo,ntant négatif, celma signifique que les réalisations on été supérieures aux recettes cotées.</t>
  </si>
  <si>
    <t>Pour information</t>
  </si>
  <si>
    <t>OPERATIONS D'ORDRE DE TRANSFERT ENTRE SECTIONS</t>
  </si>
  <si>
    <t>PRODUITS EXCEPTIONNELS</t>
  </si>
  <si>
    <t>PRODUITS FINANCIERS</t>
  </si>
  <si>
    <t>IMPOTS ET TAXES (hors 731)</t>
  </si>
  <si>
    <t>RECETTES DE L'EXERCICE</t>
  </si>
  <si>
    <t>Virement à la section d'invest.(2)</t>
  </si>
  <si>
    <t>DOTATIONS AUX AMORTISSEMENTS ET PROVISIONS</t>
  </si>
  <si>
    <t>CHARGES EXCEPTIONNELLES</t>
  </si>
  <si>
    <t>CHARGES FINANCIERES</t>
  </si>
  <si>
    <t>AUTRES CHARGES DE GESTION COURANTE (hors 6586)</t>
  </si>
  <si>
    <t>DEPENSES DE L'EXERCICE</t>
  </si>
  <si>
    <t>emploi (1)</t>
  </si>
  <si>
    <t>Chapitres</t>
  </si>
  <si>
    <t>B</t>
  </si>
  <si>
    <t>B 1 - SECTION DE FONCTIONNEMENT - VUE D'ENSEMBLE</t>
  </si>
  <si>
    <t>(2) Les dépenses sont égales aux recettes</t>
  </si>
  <si>
    <t>(1) A détailler conformément au plan des comptes</t>
  </si>
  <si>
    <t>RECETTES (2)</t>
  </si>
  <si>
    <t>DEPENSES (2)</t>
  </si>
  <si>
    <t>emploi</t>
  </si>
  <si>
    <t>Art (1)</t>
  </si>
  <si>
    <t>(opérations d'ordre à l'intérieur de la section d'investissement)</t>
  </si>
  <si>
    <t>OPERATIONS PATRIMONIALES</t>
  </si>
  <si>
    <t>A6</t>
  </si>
  <si>
    <t>A 6 - SECTION D'INVESTISSEMENT</t>
  </si>
  <si>
    <t>Total</t>
  </si>
  <si>
    <t>Refinancement de dette</t>
  </si>
  <si>
    <t>Opérations afférentes à l'option de tirage sur ligne de trésorerie</t>
  </si>
  <si>
    <t>annulés</t>
  </si>
  <si>
    <t>au 31/12</t>
  </si>
  <si>
    <t>Libellé</t>
  </si>
  <si>
    <t>Art.</t>
  </si>
  <si>
    <t>Autres ressources financières ne faisant pas partie des ressources propres (c/16449 et c/166)</t>
  </si>
  <si>
    <t>(5) Il s'agit des dépenses réelles au compte 2763.</t>
  </si>
  <si>
    <t>(4) Ces créances et charges peuvent être financées par emprunt.</t>
  </si>
  <si>
    <t>(3) Indiquer le signe algébrique.</t>
  </si>
  <si>
    <t>(2) Hors comptes 10229, 10259 et 1068</t>
  </si>
  <si>
    <t>(1) Détailler les chapitres budgétaires par article conformément au plan de comptes appliqué par la région.</t>
  </si>
  <si>
    <t>Résultat hors charges transférées III-II</t>
  </si>
  <si>
    <t>Solde net hors créances sur autres collectivités publiques (c/2763) et charges transférées (D) (4)(5) IV+c/2763+D(3)</t>
  </si>
  <si>
    <t>Solde (recettes - dépenses) IV=III-I (3)</t>
  </si>
  <si>
    <t>Recettes financières (III)</t>
  </si>
  <si>
    <t>Dépenses financières (I)</t>
  </si>
  <si>
    <t>Montant</t>
  </si>
  <si>
    <t>Transferts entre sections (c)(1)</t>
  </si>
  <si>
    <t>Produits des cessions</t>
  </si>
  <si>
    <t>CREANCE SUR TRANSFERT DE DROITS A DEDUCTION DE TVA (1)</t>
  </si>
  <si>
    <t>AUTRES IMMOBILISATIONS FINANCIERES DEPOTS ET CAUTIONNEMENTS VERSES (1)</t>
  </si>
  <si>
    <t>AVANCES REMBOURSABLES (1)</t>
  </si>
  <si>
    <t>PRETS AU PERSONNEL (1)</t>
  </si>
  <si>
    <t>Autres immobilisations financières (1)</t>
  </si>
  <si>
    <t>27</t>
  </si>
  <si>
    <t>Autres subventions d'investissement non transférables</t>
  </si>
  <si>
    <t>138</t>
  </si>
  <si>
    <t>Autres recettes financières (b)</t>
  </si>
  <si>
    <t>Ressources propres externes (a)</t>
  </si>
  <si>
    <t>RECETTES (RESSOURCES PROPRES) (III)= a+b+c+d</t>
  </si>
  <si>
    <t>Art.(1)</t>
  </si>
  <si>
    <t>DETAIL DES RECETTES</t>
  </si>
  <si>
    <t>A5</t>
  </si>
  <si>
    <t>SECTION D'INVESTISSEMENT - EQUILIBRE DES OPERATIONS FINANCIERES - RECETTES</t>
  </si>
  <si>
    <t>Détails des comptes 16449 et 166 en dépense</t>
  </si>
  <si>
    <t>Stocks et en-cours (G)</t>
  </si>
  <si>
    <t>Charges à repartir sur plusieurs exercices (F)</t>
  </si>
  <si>
    <t>Travaux en régie (E)</t>
  </si>
  <si>
    <t>Charges transférées (D) = E+F+G (1)</t>
  </si>
  <si>
    <t>Reprise sur autofinancement antérieur (C)(1)</t>
  </si>
  <si>
    <t>Transferts entre sections = C+D</t>
  </si>
  <si>
    <t>Dépenses imprévues</t>
  </si>
  <si>
    <t>020</t>
  </si>
  <si>
    <t>CREANCES SUR DES PARTICULIERS ET AUTRES PERSONNES DE DROIT PRIVE (1)</t>
  </si>
  <si>
    <t>2764</t>
  </si>
  <si>
    <t>AUTRES IMMOBILISATIONS FINANCIERES</t>
  </si>
  <si>
    <t>AUTRES FORMES DE PARTICIPATION</t>
  </si>
  <si>
    <t>266</t>
  </si>
  <si>
    <t>PARTICIPATIONS ET CREANCES RATTACHEES A DES PARTICIPATIONS</t>
  </si>
  <si>
    <t>26</t>
  </si>
  <si>
    <t>DOTATIONS, FONDS DIVERS ET RESERVES</t>
  </si>
  <si>
    <t>10</t>
  </si>
  <si>
    <t>Autres dépenses financières (sous-total) (B)</t>
  </si>
  <si>
    <t>EMPRUNTS ET DETTES ASSIMILEES (A)</t>
  </si>
  <si>
    <t>16</t>
  </si>
  <si>
    <t>HORS CHARGES TRANSFEREES (II)=A+B+C</t>
  </si>
  <si>
    <t>DEPENSES TOTALES (I)=A+B+C+D</t>
  </si>
  <si>
    <t>DETAIL DES DEPENSES</t>
  </si>
  <si>
    <t>SECTION D'INVESTISSEMENT - EQUILIBRE DES OPERATIONS FINANCIERES - DEPENSES</t>
  </si>
  <si>
    <t>(2) Les recettes sont égales aux dépenses de chaque opération sous mandat.</t>
  </si>
  <si>
    <t>(1) A la clôture de l'opération, les crédits ouverts non consommés sont considérés comme ayant été non employés au cours de l'exercice. En cas de déficit, le solde s'obtient par l'inscription d'une recette dans la rubrique " financement par la région "</t>
  </si>
  <si>
    <t>ESIL</t>
  </si>
  <si>
    <t>U3M OBSERVATOIRE MARSEILLE</t>
  </si>
  <si>
    <t>CITES MIXTES VAUCLUSE</t>
  </si>
  <si>
    <t>CITES MIXTES BDR</t>
  </si>
  <si>
    <t>455213</t>
  </si>
  <si>
    <t>TOTAL RECETTES (2)</t>
  </si>
  <si>
    <t>TOTAL DEPENSES (2)</t>
  </si>
  <si>
    <t>réalisations</t>
  </si>
  <si>
    <t>Cumul des</t>
  </si>
  <si>
    <t>Chap</t>
  </si>
  <si>
    <t>Sur l'exercice</t>
  </si>
  <si>
    <t>A4 - OPERATIONS POUR LE COMPTE DE TIERS HORS LE CADRE D'UNE AUTORISATION DE PROGRAMME</t>
  </si>
  <si>
    <t>A4 - OPERATIONS POUR LE COMPTE DE TIERS DANS LE CADRE D'UNE AUTORISATION DE PROGRAMME</t>
  </si>
  <si>
    <t>OPERATIONS POUR LE COMPTE DE TIERS</t>
  </si>
  <si>
    <t>A 4</t>
  </si>
  <si>
    <t>A4 - SECTION D'INVESTISSEMENT</t>
  </si>
  <si>
    <t>(4) Lorsque la colonne " crédits sans emploi " fait apparaître un montant négatif, cela signifie que les réalisations ont été supérieures aux recettes votées.</t>
  </si>
  <si>
    <t>(3) Exceptionnellement, les comptes 20, 21 et 23 constituent des recettes réelles en cas de réduction ou d'annulation de mandats donnant lieu à reversement.</t>
  </si>
  <si>
    <t xml:space="preserve">     Il est reporté pour mémoire en recettes dans le tableau de l'équilibre des opérations financières tout comme le compte 1644-9.</t>
  </si>
  <si>
    <t>(2) Le compte 166 retrace les crédits ouverts en recettes au titre du refinancement de la dette.</t>
  </si>
  <si>
    <t>(1) Détailler les articles conformément au plan de comptes.</t>
  </si>
  <si>
    <t>IMMOBILISATIONS EN COURS(3)</t>
  </si>
  <si>
    <t>23</t>
  </si>
  <si>
    <t>IMMOBILISATIONS RECUES EN AFFECTATION(3)</t>
  </si>
  <si>
    <t>22</t>
  </si>
  <si>
    <t>IMMOBILISATIONS CORPORELLES(3)</t>
  </si>
  <si>
    <t>21</t>
  </si>
  <si>
    <t>SUBVENTIONS D'EQUIPEMENT VERSEES(3)</t>
  </si>
  <si>
    <t>204</t>
  </si>
  <si>
    <t>IMMOBILISATIONS INCORPORELLES(3)</t>
  </si>
  <si>
    <t>20</t>
  </si>
  <si>
    <t>EMPRUNTS ET DETTES ASSIMILEES</t>
  </si>
  <si>
    <t>SUBVENTIONS D'INVESTISSEMENT</t>
  </si>
  <si>
    <t>13</t>
  </si>
  <si>
    <t>emploi (4)</t>
  </si>
  <si>
    <t>/art</t>
  </si>
  <si>
    <t>Libellé(1)</t>
  </si>
  <si>
    <t>Financement des équipements</t>
  </si>
  <si>
    <t>A3 - RECETTES D'EQUIPEMENT - Détail des chapitres</t>
  </si>
  <si>
    <t>A 3</t>
  </si>
  <si>
    <t>A3 - RECETTES D'EQUIPEMENT</t>
  </si>
  <si>
    <t>SECTION D'INVESTISSEMENT</t>
  </si>
  <si>
    <t>(5) Indiquer le signe algébrique.</t>
  </si>
  <si>
    <t>Recettes - Dépenses</t>
  </si>
  <si>
    <t>En cumulé</t>
  </si>
  <si>
    <t>Pour l'exerice</t>
  </si>
  <si>
    <t>Solde du financement</t>
  </si>
  <si>
    <t>(3) Obligatoirement annulés en fin d'opération.</t>
  </si>
  <si>
    <t>(2) Si la région constate des restes à réaliser sur les AP/CP.</t>
  </si>
  <si>
    <t>16...</t>
  </si>
  <si>
    <t>13...</t>
  </si>
  <si>
    <t>SUBVENTIONS D'INVESTISSEMENT (Sauf 138)</t>
  </si>
  <si>
    <t>TOTAL RECETTES AFFECTEES</t>
  </si>
  <si>
    <t>réalisations (3)</t>
  </si>
  <si>
    <t>au 31/12 (2)</t>
  </si>
  <si>
    <t>l'exercice</t>
  </si>
  <si>
    <t>Articles de recettes (1)</t>
  </si>
  <si>
    <t>Réalisations de</t>
  </si>
  <si>
    <t>Pour mémoire</t>
  </si>
  <si>
    <t>Eléments afférents à l'exercice</t>
  </si>
  <si>
    <t xml:space="preserve">FINANCEMENT EXTERNE (pour information)(facultatif) </t>
  </si>
  <si>
    <t>23...</t>
  </si>
  <si>
    <t>IMMOBILISATIONS EN COURS</t>
  </si>
  <si>
    <t>21...</t>
  </si>
  <si>
    <t>IMMOBILISATIONS CORPORELLES</t>
  </si>
  <si>
    <t>204...</t>
  </si>
  <si>
    <t>SUBVENTIONS D'EQUIPEMENT VERSEES</t>
  </si>
  <si>
    <t>20...</t>
  </si>
  <si>
    <t>IMMOBILISATIONS INCORPORELLES</t>
  </si>
  <si>
    <t>DEPENSES</t>
  </si>
  <si>
    <t>Art. (1)</t>
  </si>
  <si>
    <t>AFFERENTE A L'AUTORISATION DE PROGRAMME</t>
  </si>
  <si>
    <t>CHAPITRE D'OPERATION D'EQUIPEMENT N° :</t>
  </si>
  <si>
    <t>A 2</t>
  </si>
  <si>
    <t>A2 - SECTION D'INVESTISSEMENT - EQUIPEMENTS REGIONAUX</t>
  </si>
  <si>
    <t>N°</t>
  </si>
  <si>
    <t>A2 - DEPENSES INDIVIDUALISEES EN CHAPITRES D'OPERATION D'EQUIPEMENT HORS LE CADRE D'UNE AUTORISATION DE PROGRAMME</t>
  </si>
  <si>
    <t>A2 - DEPENSES INDIVIDUALISEES EN CHAPITRES D'OPERATION D'EQUIPEMENT DANS LE CADRE D'UNE AUTORISATION DE PROGRAMME</t>
  </si>
  <si>
    <t>A2</t>
  </si>
  <si>
    <t>A2 - DEPENSES D'EQUIPEMENT INDIVIDUALISEES DANS UN CHAPITRE D'OPERATION</t>
  </si>
  <si>
    <t>A1 - SUBVENTIONS D'EQUIPEMENT VERSEES HORS LE CADRE D'UNE AP</t>
  </si>
  <si>
    <t>Travaux en cours</t>
  </si>
  <si>
    <t>Immob. reçues en affectation</t>
  </si>
  <si>
    <t>Immobilisations corporelles</t>
  </si>
  <si>
    <t>Immobilisations incorporelles (hors c/ 204)</t>
  </si>
  <si>
    <t>A1 - DEPENSES NON INDIVIDUALISEES EN OPERATIONS D'EQUIPEMENT HORS LE CADRE D'UNE AUTORISATION DE PROGRAMME</t>
  </si>
  <si>
    <t>A1 - SUBVENTIONS D'EQUIPEMENT VERSEES DANS LE CADRE D'UNE AP</t>
  </si>
  <si>
    <t>Mandats émis</t>
  </si>
  <si>
    <t>Crédits ouverts</t>
  </si>
  <si>
    <t>A1 - DEPENSES NON INDIVIDUALISEES EN OPERATIONS D'EQUIPEMENT DANS LE CADRE D'UNE AUTORISATION DE PROGRAMME</t>
  </si>
  <si>
    <t>A1</t>
  </si>
  <si>
    <t>A1 - DEPENSES D'EQUIPEMENT NON INDIVIDUALISEES DANS UN CHAPITRE D'OPERATION</t>
  </si>
  <si>
    <t>(3) Pour mémoire, crédits votés au budget mais ne faisant pas l'objet d'émission de titres ou de mandats (opérations sans réalisations)</t>
  </si>
  <si>
    <t>(2) col 4 = col 1 - (col 2+col 3). Lorsque la colonne " crédits sans emploi " fait apparaître, en recettes, un montant négatif, cela signifie que les réalisations ont été supérieures aux recettes votées.</t>
  </si>
  <si>
    <t xml:space="preserve">(1) Dépenses engagées non mandatées ou recettes justifiées non titrées </t>
  </si>
  <si>
    <t>001 Solde d'exécution reporté N-1</t>
  </si>
  <si>
    <t>1068 Excédent de fonc.capitalisé N-1</t>
  </si>
  <si>
    <t>Opérations patrimoniales</t>
  </si>
  <si>
    <t>Dont virement de la section de fonctionnement (3)</t>
  </si>
  <si>
    <t>Dont Op. d'ordre de transfert entre sections</t>
  </si>
  <si>
    <t>Dont Opérations réelles</t>
  </si>
  <si>
    <t>Recettes financières</t>
  </si>
  <si>
    <t>Opérations pour compte de tiers</t>
  </si>
  <si>
    <t>Recettes d'équipement</t>
  </si>
  <si>
    <t>au 31/12 (1)</t>
  </si>
  <si>
    <t>Nature</t>
  </si>
  <si>
    <t>RECETTES - réalisations et restes à réaliser</t>
  </si>
  <si>
    <t>Dont opérations d'ordre de section à section</t>
  </si>
  <si>
    <t>Dont opérations réelles</t>
  </si>
  <si>
    <t>Dépenses financières (total)</t>
  </si>
  <si>
    <t>Subvention d'équipement à verser (c/204)</t>
  </si>
  <si>
    <t>- Individualisées en programme d'équipement</t>
  </si>
  <si>
    <t>- Non individualisées en programme d'équipement</t>
  </si>
  <si>
    <t>Dépenses d'équipement (total)</t>
  </si>
  <si>
    <t>DEPENSES - réalisations et restes à réaliser -</t>
  </si>
  <si>
    <t>A</t>
  </si>
  <si>
    <t>A - 1 - SECTION D'INVESTISSEMENT - VUE D'ENSEMBLE</t>
  </si>
  <si>
    <t>(2) Dans la limite maximale de 7,5% des dépenses réelles de la section</t>
  </si>
  <si>
    <t>(2) Rayer la mention inutile</t>
  </si>
  <si>
    <t>(1) A compléter par "du chapitre" ou " de l'article"</t>
  </si>
  <si>
    <t>- cumulé de l'exercice précédent (BP+BS+DM+RAR N-1) (2)</t>
  </si>
  <si>
    <t>- primitif de l'exercice précédent</t>
  </si>
  <si>
    <t xml:space="preserve">   V  - La comparaison s'effectue par rapport au budget:</t>
  </si>
  <si>
    <t xml:space="preserve">   de pratiquer des virements de crédits de paiement de chapitre à chapitre.</t>
  </si>
  <si>
    <t xml:space="preserve">   IV  - En l'absence de mention au paragraphe III ci-dessus, le président est réputé ne pas avoir reçu l'autorisation de l'assemblée délibérante</t>
  </si>
  <si>
    <t>…………………………………………………………………………………………………………………………………………………………………………….</t>
  </si>
  <si>
    <t xml:space="preserve">   III  - L'assemblée délibérante a autorisé le président à opérer des virements de crédits de chapitre à chapitre dans les limites suivantes (3):</t>
  </si>
  <si>
    <t xml:space="preserve">   sans chapitre d'opération.</t>
  </si>
  <si>
    <t xml:space="preserve">   II  - En l'absence de mention au paragraphe I ci-dessus, le budget est réputé voté par chapitre, et, en section d'investissement, </t>
  </si>
  <si>
    <t>La liste des articles spécialisés sur lesquels l'ordonnateur ne peut procéder à des virements d'article à article est la suivante :</t>
  </si>
  <si>
    <t>- avec (sans) vote formel sur chacun des chapitres (2)</t>
  </si>
  <si>
    <t>- avec les options listées en page III</t>
  </si>
  <si>
    <t>- au niveau (1)                                                           pour la section de fonctionnement.</t>
  </si>
  <si>
    <t>- au niveau (1)                                                           pour la section d'investissement ;</t>
  </si>
  <si>
    <t xml:space="preserve">   I  - L'assemblée délibérante a décidé de voter le budget (crédits de paiement afférents à une AP/AE ou crédits hors AP/AE) par nature:</t>
  </si>
  <si>
    <t>002 Résultat de fonctionnement reporté N-1</t>
  </si>
  <si>
    <t>Sous-total des opérations d'ordre</t>
  </si>
  <si>
    <t>IMPOTS ET TAXES (hors c/.731)</t>
  </si>
  <si>
    <t>Sous-total des opérations réelles</t>
  </si>
  <si>
    <t>Recettes de fonctionnement - Total</t>
  </si>
  <si>
    <t>Opérations d'ordre</t>
  </si>
  <si>
    <t>Opérations réelles</t>
  </si>
  <si>
    <t>(2) Cette opération est sans réalisation et ne donne pas lieu à émission d'un titre ou d'un mandat</t>
  </si>
  <si>
    <t>(1) Exceptionnellement, les comptes 20, 21 et 23 sont en recettes réelles en cas de réduction ou d'annulation de mandats donnant lieu à reversement</t>
  </si>
  <si>
    <t>1068 Excédent de fonctionnement capitalisé N-1</t>
  </si>
  <si>
    <t>041</t>
  </si>
  <si>
    <t>040</t>
  </si>
  <si>
    <t>VIREMENT DE LA SECTION DE FONCTIONNEMENT (2)</t>
  </si>
  <si>
    <t>Opération pour c/ de tiers</t>
  </si>
  <si>
    <t>45</t>
  </si>
  <si>
    <t>IMMOBILISATIONS EN COURS (1)</t>
  </si>
  <si>
    <t>IMMOBILISATIONS RECUES EN AFFECTATION (1)</t>
  </si>
  <si>
    <t>IMMOBILISATIONS CORPORELLES (1)</t>
  </si>
  <si>
    <t>SUBVENTIONS D'EQUIPEMENT VERSEES (1)</t>
  </si>
  <si>
    <t>IMMOBILISATIONS INCORPORELLES (hors c/.204)(1)</t>
  </si>
  <si>
    <t>DOTATIONS, FONDS DIVERS ET RESERVES (hors c/.1068)</t>
  </si>
  <si>
    <t>Recettes d' investissement - Total</t>
  </si>
  <si>
    <t>(y compris restes à réaliser N-1)</t>
  </si>
  <si>
    <t>TITRES EMIS</t>
  </si>
  <si>
    <t>2) BALANCE GENERALE</t>
  </si>
  <si>
    <t>II</t>
  </si>
  <si>
    <t>II - PRESENTATION GENERALE</t>
  </si>
  <si>
    <t>(1) Cette opération est sans réalisation et ne donne pas lieu à émission d'un titre ni d'un mandat</t>
  </si>
  <si>
    <t>VIREMENT A LA SECTION D'INVESTISSEMENT (1)</t>
  </si>
  <si>
    <t>Depenses de fonctionnement - Total</t>
  </si>
  <si>
    <t>OP. POUR COMPTE DE TIERS</t>
  </si>
  <si>
    <t>CHAP. D'OPERATION D'EQUIPEMENT (total)</t>
  </si>
  <si>
    <t>IMMOBILISATIONS EN COURS (hors opérations)</t>
  </si>
  <si>
    <t>IMMOBILISATIONS RECUES EN AFFECTATION</t>
  </si>
  <si>
    <t>IMMOBILISATIONS CORPORELLES (hors opérations)</t>
  </si>
  <si>
    <t>IMMOBILISATIONS INCORPORELLES (hors opérations et c/204)</t>
  </si>
  <si>
    <t>Dépenses d'investissement - Total</t>
  </si>
  <si>
    <t>MANDATS EMIS</t>
  </si>
  <si>
    <t>TOTAL DES DEPENSES DE FONCTIONNEMENT</t>
  </si>
  <si>
    <t>R002</t>
  </si>
  <si>
    <t>D002</t>
  </si>
  <si>
    <t>RESULTAT REPORTE DE N-1</t>
  </si>
  <si>
    <t>TOTAL RECETTES DE L'EXERCICE</t>
  </si>
  <si>
    <t>TOTAL DEPENSES DE L'EXERCICE</t>
  </si>
  <si>
    <t>AUTOFINANCEMENT DEGAGE :</t>
  </si>
  <si>
    <t>TOTAL RECETTES D'ORDRE</t>
  </si>
  <si>
    <t>TOTAL DEPENSES D'ORDRE</t>
  </si>
  <si>
    <t>042 Opé.d'ordre de transferts entre sections</t>
  </si>
  <si>
    <t>023 Virement à la section d'investissement(1)</t>
  </si>
  <si>
    <t>OPERATIONS D'ORDRE DE SECTION A SECTION</t>
  </si>
  <si>
    <t>SOLDE DES OPERATIONS REELLES ET MIXTES:</t>
  </si>
  <si>
    <t>TOTAL RECETTES REELLES ET MIXTES</t>
  </si>
  <si>
    <t>TOTAL DEPENSES REELLES ET MIXTES</t>
  </si>
  <si>
    <t>78 Reprises sur dotations aux provisions</t>
  </si>
  <si>
    <t>68 Dotations aux provisions</t>
  </si>
  <si>
    <t>Résultat exceptionnel = VI-V</t>
  </si>
  <si>
    <t>77 Produits exceptionnels (VI)</t>
  </si>
  <si>
    <t>67 Charges exceptionnelles (V)</t>
  </si>
  <si>
    <t>Résultat financier = IV-III</t>
  </si>
  <si>
    <t>76 Produits financiers (IV)</t>
  </si>
  <si>
    <t>66 Charges financières (III)</t>
  </si>
  <si>
    <t>Résultat courant non financier = II-I</t>
  </si>
  <si>
    <t>Total recettes de gestion des services (II)</t>
  </si>
  <si>
    <t>Total dépenses de gestion des services (I)</t>
  </si>
  <si>
    <t>013 Atténuation de charges (sauf 6031 et 6611)</t>
  </si>
  <si>
    <t>75 Autres produits de gestion courante</t>
  </si>
  <si>
    <t>74 Dotations,subventions et participations</t>
  </si>
  <si>
    <t>6586 Frais de fonctionnement des groupes d'élus</t>
  </si>
  <si>
    <t>73 Impôts et taxes (hors 731)</t>
  </si>
  <si>
    <t>65 Autres charges de gestion courante</t>
  </si>
  <si>
    <t>731 Impôts locaux</t>
  </si>
  <si>
    <t>014 Atténuation de produits</t>
  </si>
  <si>
    <t>ventes diverses</t>
  </si>
  <si>
    <t>012 Charges de personnel et frais assim.</t>
  </si>
  <si>
    <t>70 Produits des services, du domaine, et</t>
  </si>
  <si>
    <t>011 Charges à caractère général</t>
  </si>
  <si>
    <t>Gestion des services</t>
  </si>
  <si>
    <t>OPERATIONS REELLES</t>
  </si>
  <si>
    <t>(y compris les restes à réaliser N-1)</t>
  </si>
  <si>
    <t>B - SECTION DE FONCTIONNEMENT</t>
  </si>
  <si>
    <t>1B</t>
  </si>
  <si>
    <t xml:space="preserve"> 1) EQUILIBRE FINANCIER DU BUDGET</t>
  </si>
  <si>
    <t>II - PRESENTATION GENERALE DU BUDGET</t>
  </si>
  <si>
    <t>(2) Cette opération est sans réalisation et ne donne pas lieu à émission d'un titre ni d'un mandat</t>
  </si>
  <si>
    <t>(1) Exceptionnellement, les comptes 20, 21, 22 et 23 sont en recettes réelles en cas de déduction ou d'annulation de mandats donnant lieu à reversement</t>
  </si>
  <si>
    <t>TOTAL DES RECETTES D'INVESTISSEMENT</t>
  </si>
  <si>
    <t>TOTAL DES DEPENSES D'INVESTISSEMENT</t>
  </si>
  <si>
    <t>c/ 1068</t>
  </si>
  <si>
    <t>AFFECTATION DE N-1</t>
  </si>
  <si>
    <t>R001</t>
  </si>
  <si>
    <t>D001</t>
  </si>
  <si>
    <t>SOLDE D'EXECUTION REPORTE DE N-1</t>
  </si>
  <si>
    <t>(Solde des opérations d'ordre de section à section=(précédé du signe - si négatif))</t>
  </si>
  <si>
    <t>AUTOFINANCEMENT PROPRE A L'EXERCICE:</t>
  </si>
  <si>
    <t>TOTAL DES RECETTES D'ORDRE</t>
  </si>
  <si>
    <t>TOTAL DES DEPENSES D'ORDRE</t>
  </si>
  <si>
    <t>041 Opérations patrimoniales</t>
  </si>
  <si>
    <t>040 Opé.d'ordre de transferts entre sections</t>
  </si>
  <si>
    <t>021 Virement de la section de fonct.(2)</t>
  </si>
  <si>
    <t>OPERATIONS D'ORDRE</t>
  </si>
  <si>
    <t>(Dépenses réelles - Recettes réelles)</t>
  </si>
  <si>
    <t>BESOIN D'AUTOFINANCEMENT EXPRIME:</t>
  </si>
  <si>
    <t>TOTAL DES RECETTES REELLES</t>
  </si>
  <si>
    <t>TOTAL DES DEPENSES REELLES</t>
  </si>
  <si>
    <t>(participation du tiers)</t>
  </si>
  <si>
    <t xml:space="preserve">45 Opérations pour le compte de tiers </t>
  </si>
  <si>
    <t>45 Opérations pour le compte de tiers</t>
  </si>
  <si>
    <t>Emprunts et dettes assimilées (c/16)</t>
  </si>
  <si>
    <t>Subventions d'équipement reçues (c/13)</t>
  </si>
  <si>
    <t>Dépenses financières (c/16,18,26,27)</t>
  </si>
  <si>
    <t>27 Autres immobilisations financières</t>
  </si>
  <si>
    <t>participations</t>
  </si>
  <si>
    <t>204 Subventions d'équipement versées</t>
  </si>
  <si>
    <t xml:space="preserve">26 Participations et créances rattachées à des </t>
  </si>
  <si>
    <t>ou reçues en affectation (1)</t>
  </si>
  <si>
    <t>(y compris les opérations)</t>
  </si>
  <si>
    <t xml:space="preserve">20, 21, 22 et 23 immob. incorp. corp. en cours </t>
  </si>
  <si>
    <t>Dépenses d'équipement (c/20,21,22,23)</t>
  </si>
  <si>
    <t>18 Compte de liaison : affectation</t>
  </si>
  <si>
    <t>13 Subventions d'investissement</t>
  </si>
  <si>
    <t>Fonds propres d'origine ext. (10 hors 1068)</t>
  </si>
  <si>
    <t>10 Dotations, fonds divers et réserves</t>
  </si>
  <si>
    <t>OPERATIONS REELLES (1)</t>
  </si>
  <si>
    <t>A - SECTION D'INVESTISSEMENT - REALISATIONS</t>
  </si>
  <si>
    <t>1A</t>
  </si>
  <si>
    <t>(1) Il s'agit de la reprise des résultats de l'exercice précédent diminuée de l'affectation en 1068 qui fait l'objet d'un titre lors de l'exercice</t>
  </si>
  <si>
    <t>REPRISE DES RESULTATS ANTERIEURS</t>
  </si>
  <si>
    <t>EN RECETTES</t>
  </si>
  <si>
    <t>EN DEPENSES</t>
  </si>
  <si>
    <t>POUR INFORMATION (1)</t>
  </si>
  <si>
    <t>BUDGET</t>
  </si>
  <si>
    <t>SECTION DE FONCTIONNEMENT</t>
  </si>
  <si>
    <t>ORDRE</t>
  </si>
  <si>
    <t>REELLES ET MIXTES</t>
  </si>
  <si>
    <t>TOTAL DES TITRES EMIS</t>
  </si>
  <si>
    <t>TOTAL DES MANDATS EMIS</t>
  </si>
  <si>
    <t>TOTAL DES OPERATIONS REELLES ET D'ORDRE DU BUDGET</t>
  </si>
  <si>
    <t>TOTAL DU BUDGET</t>
  </si>
  <si>
    <t>TOTAL DE LA SECTION DE FONCTIONNEMENT</t>
  </si>
  <si>
    <t>TOTAL DE LA SECTION D'INVESTISSEMENT</t>
  </si>
  <si>
    <t>VUE D'ENSEMBLE</t>
  </si>
  <si>
    <t>(2) Suivant le niveau de vote choisi par le Conseil général</t>
  </si>
  <si>
    <t>(IV)</t>
  </si>
  <si>
    <t>SECTION DE FONCTIONNEMENT - TOTAL</t>
  </si>
  <si>
    <t>(III)</t>
  </si>
  <si>
    <t>SECTION D'INVESTISSEMENT - TOTAL</t>
  </si>
  <si>
    <t>Art (2)</t>
  </si>
  <si>
    <t>Titres restant à émettre</t>
  </si>
  <si>
    <t>Chap./</t>
  </si>
  <si>
    <t>RESTES A REALISER - RECETTES</t>
  </si>
  <si>
    <t>(1) A reporter au budget supplémentaire N+1</t>
  </si>
  <si>
    <t>I</t>
  </si>
  <si>
    <t>III+IV</t>
  </si>
  <si>
    <t>I+II</t>
  </si>
  <si>
    <t>DEFICIT</t>
  </si>
  <si>
    <t>EXCEDENT</t>
  </si>
  <si>
    <t>Solde(B)</t>
  </si>
  <si>
    <t>Recettes</t>
  </si>
  <si>
    <t>Dépenses</t>
  </si>
  <si>
    <t>RESULTAT CUMULE = (A)+(B)</t>
  </si>
  <si>
    <t>RESTES A REALISER(1)</t>
  </si>
  <si>
    <t>2 - EXECUTION DU BUDGET</t>
  </si>
  <si>
    <t>I - INFORMATIONS GENERALES</t>
  </si>
  <si>
    <t>(4) Suivant le niveau de vote retenu par le conseil régional</t>
  </si>
  <si>
    <t>(3) Il s'agit d'inscrire l'ensemble des restes à réaliser non compris dans une autorisation de programme ou une autorisation d'engagement et les restes à réaliser relatifs aux crédits de paiement compris dans une autorisation de programme votée, affectée et engagée, liés à des retards de travaux ou au solde des programmes en cours, et adossés à un engagement juridique. Les régions ont la faculté, en effet, d'utiliser la technique des restes à réaliser pour les crédits de paiement compris dans une AP selon les modalités définies dans le règlement budgétaire et financier de la région et dans les cas précités.</t>
  </si>
  <si>
    <t>(II)</t>
  </si>
  <si>
    <t>(I)</t>
  </si>
  <si>
    <t>Art (4)</t>
  </si>
  <si>
    <t>Dépenses engagées non mandatées</t>
  </si>
  <si>
    <t>RESTES A REALISER - DEPENSES (3)</t>
  </si>
  <si>
    <t>(2) 002 : reprise du résultat de fonctionnement de N-1 diminué de l'affectation en N du 1068</t>
  </si>
  <si>
    <t>(1) Indiquer le signe - si dépenses&gt;recettes, et + si recettes&gt;dépenses</t>
  </si>
  <si>
    <t>RESULTAT N</t>
  </si>
  <si>
    <t xml:space="preserve"> 002 (2)</t>
  </si>
  <si>
    <t>Fonctionnement (total)</t>
  </si>
  <si>
    <t>dont 1068</t>
  </si>
  <si>
    <t>001</t>
  </si>
  <si>
    <t>Investissement (total)</t>
  </si>
  <si>
    <t>ou solde (A)</t>
  </si>
  <si>
    <t>ANTERIEURS</t>
  </si>
  <si>
    <t>Résultat</t>
  </si>
  <si>
    <t>REPRISE DES RESULTATS</t>
  </si>
  <si>
    <t>Titre émis</t>
  </si>
  <si>
    <t>Dans l'ensemble des tableaux, les cases grisées ne doivent pas être remplies</t>
  </si>
  <si>
    <t>(3) Pour les syndicats mixtes, seules ces données sont à renseigner.</t>
  </si>
  <si>
    <t>(2) Les ratios s’appuyant sur l’encours de la dette se calculent à partir du montant de la dette au 01/01/N.</t>
  </si>
  <si>
    <t>Encours de la dette / recettes réelles de fonctionnement (2) (3)</t>
  </si>
  <si>
    <t>Dépenses d'équipement brut / recettes réelles de fonctionnement</t>
  </si>
  <si>
    <t>Dépenses de fonctionnement et remboursement de la dette en capital / recettes réelles de fonctionnement (3)</t>
  </si>
  <si>
    <t>Dépenses de personnel/dépenses réelles de fonctionnement (3)</t>
  </si>
  <si>
    <t>7</t>
  </si>
  <si>
    <t>DGF / population</t>
  </si>
  <si>
    <t>6</t>
  </si>
  <si>
    <t>Encours de dette/population (2)</t>
  </si>
  <si>
    <t>5</t>
  </si>
  <si>
    <t>Dépenses d'équipement brut / population</t>
  </si>
  <si>
    <t>4</t>
  </si>
  <si>
    <t>Recettes réelles de fonctionnement / population</t>
  </si>
  <si>
    <t>3</t>
  </si>
  <si>
    <t>Produit des impositions directes / population</t>
  </si>
  <si>
    <t>2</t>
  </si>
  <si>
    <t>Dépenses réelles de fonctionnement / population</t>
  </si>
  <si>
    <t>1</t>
  </si>
  <si>
    <t>Valeurs</t>
  </si>
  <si>
    <t>Informations financières - Ratios - (2)</t>
  </si>
  <si>
    <t>(1) Informations comprises dans la fiche de répartition de la DGF de l’exercice N-1, établie sur la base des informations N-2 (transmise par les services préfectoraux).</t>
  </si>
  <si>
    <t>Potentiel fiscal / habitant défini par l'article L.4332-5 du CGCT (1)</t>
  </si>
  <si>
    <t>Pour mémoire, la moyenne nationale</t>
  </si>
  <si>
    <t>Région</t>
  </si>
  <si>
    <t>Informations fiscales</t>
  </si>
  <si>
    <t>Nombre d’organismes de coopération auxquels participe la région</t>
  </si>
  <si>
    <t>Longueur de la voirie régionale (en km)</t>
  </si>
  <si>
    <t>Nombre de m2 de surface utile de bâtiments (3)</t>
  </si>
  <si>
    <t>Population totale</t>
  </si>
  <si>
    <t>Informations statistiques</t>
  </si>
  <si>
    <t>INFORMATIONS STATISTIQUES ET FISCALES</t>
  </si>
  <si>
    <t>I  - INFORMATIONS GENERALES</t>
  </si>
  <si>
    <t>ADMINISTRATIF</t>
  </si>
  <si>
    <t>COMPTE</t>
  </si>
  <si>
    <t>E2 – Arrêté et signatures</t>
  </si>
  <si>
    <t>E1 – Décisions en matière de taux</t>
  </si>
  <si>
    <t>E – Décisions en matière de taux – Arrêté et signatures</t>
  </si>
  <si>
    <t>D5.2 – Compte d’emploi du fonds commun des services d’hébergement</t>
  </si>
  <si>
    <t xml:space="preserve">D5.1 – Gestion des fonds européens </t>
  </si>
  <si>
    <t>D4 – Services ferroviaires régionaux de voyageurs</t>
  </si>
  <si>
    <t>D3.5 – Présentation agrégée du budget principal et des budgets annexes</t>
  </si>
  <si>
    <t>D3.4 – Liste des services assujettis à la TVA et non érigés en budget annexe</t>
  </si>
  <si>
    <t>D3.3 – Liste des services individualisés dans un budget annexe</t>
  </si>
  <si>
    <t>D3.2 – Liste des établissements publics créés</t>
  </si>
  <si>
    <t>D3.1 – Liste des organismes de regroupement</t>
  </si>
  <si>
    <t>D2.2 – Liste des subventions versées par la région aux communes</t>
  </si>
  <si>
    <t>D2.1 – Liste des organismes dans lesquels la région a pris un engagement financier</t>
  </si>
  <si>
    <t>D1.3 – État relatif aux ressources et dépenses de la formation professionnelle des jeunes</t>
  </si>
  <si>
    <t>D1.2 – Actions de formation des élus au 31/12/N</t>
  </si>
  <si>
    <t>D1.1 – État du personnel</t>
  </si>
  <si>
    <t>D – Autres éléments d’informations</t>
  </si>
  <si>
    <t>C7.2 – Situation des AE</t>
  </si>
  <si>
    <t>C7.1 – Situation des AP</t>
  </si>
  <si>
    <t>C6 – État des recettes grevées d’une affectation spéciale</t>
  </si>
  <si>
    <t xml:space="preserve">C5 – État des engagements reçus </t>
  </si>
  <si>
    <t>C4.2 – Subventions versées par la région dans le cadre du vote du budget</t>
  </si>
  <si>
    <t>C4.1 – État des engagements donnés</t>
  </si>
  <si>
    <t>C3.2 – État des contrats de partenariat public-privé</t>
  </si>
  <si>
    <t>C3.1 – État des contrats de crédit-bail</t>
  </si>
  <si>
    <t>C2 – Liste des concours attribués à des tiers</t>
  </si>
  <si>
    <t>C1.2 – Calcul du ratio d’endettement relatif aux garanties d’emprunt</t>
  </si>
  <si>
    <t>C1.1 – État des emprunts garantis</t>
  </si>
  <si>
    <t>C – Engagements hors bilan</t>
  </si>
  <si>
    <t>B10 – État des travaux en régie</t>
  </si>
  <si>
    <t>B9 – État de variation du patrimoine – Entrées / Sorties</t>
  </si>
  <si>
    <t>B8 – État de ventilation des dépenses et recettes des services assujettis à la TVA</t>
  </si>
  <si>
    <t>B7.2 – Équilibre des opérations financières (recettes)</t>
  </si>
  <si>
    <t>B7.1 – Équilibre des opérations financières (dépenses)</t>
  </si>
  <si>
    <t>B6 – Détail des chapitres d’opérations pour compte de tiers</t>
  </si>
  <si>
    <t>B5 – Méthodes utilisées pour les amortissements</t>
  </si>
  <si>
    <t>B4 – État des charges transférées</t>
  </si>
  <si>
    <t>B3 – Prêts</t>
  </si>
  <si>
    <t xml:space="preserve">B2.2 – État des provisions nouvelles </t>
  </si>
  <si>
    <t>B2.1 – État des provisions au 01/01/N</t>
  </si>
  <si>
    <t>B1.5 – État de la dette – Détail des opérations de couverture</t>
  </si>
  <si>
    <t>B1.4 – État de la dette – Typologie de la répartition de l’encours</t>
  </si>
  <si>
    <t>B1.3 – État de la dette – Répartition par structure de taux</t>
  </si>
  <si>
    <t xml:space="preserve">B1.2 – État de la dette – Répartition par nature de dette </t>
  </si>
  <si>
    <t>B1.1 – État de la dette – Détail des crédits de trésorerie</t>
  </si>
  <si>
    <t>B – Éléments du bilan</t>
  </si>
  <si>
    <t>A2.0 à A2.9 – Présentation croisée par fonction – Fonctions 0 à 9</t>
  </si>
  <si>
    <t>A2 – Vue d’ensemble générale</t>
  </si>
  <si>
    <t>A1 – Exécution du budget</t>
  </si>
  <si>
    <r>
      <t>A – Présentation croisée par fonction</t>
    </r>
    <r>
      <rPr>
        <sz val="9"/>
        <rFont val="Times New Roman"/>
        <family val="1"/>
      </rPr>
      <t xml:space="preserve"> </t>
    </r>
  </si>
  <si>
    <t>IV – Annexes</t>
  </si>
  <si>
    <t>B2 – Recettes de fonctionnement</t>
  </si>
  <si>
    <t>B1.3 – Dépenses d’ordre de fonctionnement – Total des dépenses de fonctionnement</t>
  </si>
  <si>
    <t>B1.2 – Dépenses de fonctionnement hors le cadre d’une AE</t>
  </si>
  <si>
    <t>B1.1 – Dépenses de fonctionnement dans le cadre d’une AE</t>
  </si>
  <si>
    <r>
      <t xml:space="preserve">B – Section de fonctionnement </t>
    </r>
    <r>
      <rPr>
        <sz val="9"/>
        <rFont val="Times New Roman"/>
        <family val="1"/>
      </rPr>
      <t>– Vue d’ensemble – dépenses / recettes</t>
    </r>
  </si>
  <si>
    <t>A6 – Opérations patrimoniales</t>
  </si>
  <si>
    <t>A5 – Opérations financières</t>
  </si>
  <si>
    <t>A4.2 – Opérations pour le compte de tiers hors le cadre d’une AP</t>
  </si>
  <si>
    <t>A4.1 – Opérations pour le compte de tiers dans le cadre d’une AP</t>
  </si>
  <si>
    <t>A3 – Recettes d’équipement</t>
  </si>
  <si>
    <t>A2.3 – Chapitres d’opérations d’équipement afférente à une AP et non comprise dans une AP</t>
  </si>
  <si>
    <t>A2.2 – Dépenses individualisées en chapitres d’opération d’équipement hors le cadre d’une AP</t>
  </si>
  <si>
    <t>A2.1 – Dépenses individualisées en chapitres d’opération d’équipement dans le cadre d’une AP</t>
  </si>
  <si>
    <t>A1.3 – Dépenses d’équipement individualisées et non individualisées dans un chapitre d’opération hors le cadre d’une AP</t>
  </si>
  <si>
    <t>A1.2 – Subventions d’équipement versées dans le cadre d’une AP hors le cadre d’une AP</t>
  </si>
  <si>
    <t>A1.1 – Dépenses d’équipement non individualisées dans un chapitre d’opération dans le cadre d’une AP</t>
  </si>
  <si>
    <r>
      <t xml:space="preserve">A – Section d’investissement – </t>
    </r>
    <r>
      <rPr>
        <sz val="9"/>
        <rFont val="Times New Roman"/>
        <family val="1"/>
      </rPr>
      <t>Vue d’ensemble – Dépenses / Recettes</t>
    </r>
  </si>
  <si>
    <t>III - Vote du compte administratif</t>
  </si>
  <si>
    <t>C – Balance générale du compte administratif (Mandats émis / Titres émis)</t>
  </si>
  <si>
    <t>B2 – Section de fonctionnement</t>
  </si>
  <si>
    <t>B1 – Section d’investissement</t>
  </si>
  <si>
    <t>B – Équilibre financier du compte administratif</t>
  </si>
  <si>
    <t>A – Vue d’ensemble</t>
  </si>
  <si>
    <t>II - Présentation générale du compte administratif</t>
  </si>
  <si>
    <t>B – Exécution du budget</t>
  </si>
  <si>
    <t>A – Informations statistiques, fiscales et financières</t>
  </si>
  <si>
    <t>I - Informations générales</t>
  </si>
  <si>
    <t>SOMMAIRE</t>
  </si>
  <si>
    <t>voté par nature</t>
  </si>
  <si>
    <t>COMPTE ADMINISTRATIF</t>
  </si>
  <si>
    <t>M .71</t>
  </si>
  <si>
    <t>Numéro INSEE : …………….</t>
  </si>
  <si>
    <t>REPUBLIQUE FRANCAISE</t>
  </si>
  <si>
    <t>Numéro SIRET : 23130002100012</t>
  </si>
  <si>
    <t>BUDGET : 01  BUDGET PRINCIPAL</t>
  </si>
  <si>
    <t xml:space="preserve">ANNÉE </t>
  </si>
  <si>
    <t>POSTE COMPTABLE : PAIERIE RÉGIONALE</t>
  </si>
  <si>
    <t>REGION PROVENCE-ALPES-CÔTE D'AZUR</t>
  </si>
  <si>
    <t>RÉGION PROVENCE-ALPES-CÔTE D'AZUR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</si>
</sst>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0;\-#,##0.00;"/>
    <numFmt numFmtId="166" formatCode="\+#,##0.00;\-#,##0.00;;"/>
    <numFmt numFmtId="167" formatCode="\+#,##0.00;\-#,##0.00;"/>
    <numFmt numFmtId="168" formatCode="0.0%"/>
  </numFmts>
  <fonts count="30" x14ac:knownFonts="1">
    <font>
      <sz val="11"/>
      <color theme="1"/>
      <name val="Calibri"/>
      <family val="2"/>
      <scheme val="minor"/>
    </font>
    <font>
      <sz val="10"/>
      <name val="Arial"/>
      <family val="2"/>
    </font>
    <font>
      <sz val="10"/>
      <name val="Arial"/>
      <family val="2"/>
    </font>
    <font>
      <b/>
      <sz val="10"/>
      <name val="Arial"/>
      <family val="2"/>
    </font>
    <font>
      <sz val="8"/>
      <name val="Arial"/>
      <family val="2"/>
    </font>
    <font>
      <sz val="7"/>
      <name val="Arial"/>
      <family val="2"/>
    </font>
    <font>
      <b/>
      <sz val="8"/>
      <name val="Arial"/>
      <family val="2"/>
    </font>
    <font>
      <i/>
      <sz val="8"/>
      <name val="Arial"/>
      <family val="2"/>
    </font>
    <font>
      <b/>
      <i/>
      <sz val="8"/>
      <name val="Arial"/>
      <family val="2"/>
    </font>
    <font>
      <b/>
      <i/>
      <sz val="10"/>
      <name val="Arial"/>
      <family val="2"/>
    </font>
    <font>
      <sz val="9"/>
      <name val="Arial"/>
      <family val="2"/>
    </font>
    <font>
      <b/>
      <u/>
      <sz val="9"/>
      <name val="Arial"/>
      <family val="2"/>
    </font>
    <font>
      <i/>
      <sz val="10"/>
      <name val="Arial"/>
      <family val="2"/>
    </font>
    <font>
      <b/>
      <sz val="9"/>
      <name val="Arial"/>
      <family val="2"/>
    </font>
    <font>
      <sz val="12"/>
      <name val="Arial"/>
      <family val="2"/>
    </font>
    <font>
      <sz val="11"/>
      <name val="Arial"/>
      <family val="2"/>
    </font>
    <font>
      <b/>
      <sz val="12"/>
      <name val="Arial"/>
      <family val="2"/>
    </font>
    <font>
      <b/>
      <sz val="16"/>
      <name val="Arial"/>
      <family val="2"/>
    </font>
    <font>
      <b/>
      <sz val="18"/>
      <name val="Arial"/>
      <family val="2"/>
    </font>
    <font>
      <b/>
      <sz val="14"/>
      <name val="Arial"/>
      <family val="2"/>
    </font>
    <font>
      <sz val="16"/>
      <name val="Arial"/>
      <family val="2"/>
    </font>
    <font>
      <sz val="9"/>
      <name val="Times New Roman"/>
      <family val="1"/>
    </font>
    <font>
      <b/>
      <u/>
      <sz val="9"/>
      <name val="Times New Roman"/>
      <family val="1"/>
    </font>
    <font>
      <b/>
      <sz val="9"/>
      <name val="Times New Roman"/>
      <family val="1"/>
    </font>
    <font>
      <b/>
      <u/>
      <sz val="8"/>
      <name val="Arial"/>
      <family val="2"/>
    </font>
    <font>
      <b/>
      <sz val="11"/>
      <name val="Arial"/>
      <family val="2"/>
    </font>
    <font>
      <i/>
      <sz val="7"/>
      <name val="Arial"/>
      <family val="2"/>
    </font>
    <font>
      <sz val="14"/>
      <name val="Arial"/>
      <family val="2"/>
    </font>
    <font>
      <b/>
      <sz val="14"/>
      <name val="Arial"/>
      <family val="2"/>
    </font>
    <font>
      <sz val="11"/>
      <color theme="1"/>
      <name val="Calibri"/>
      <family val="2"/>
      <scheme val="minor"/>
    </font>
  </fonts>
  <fills count="5">
    <fill>
      <patternFill patternType="none"/>
    </fill>
    <fill>
      <patternFill patternType="gray125"/>
    </fill>
    <fill>
      <patternFill patternType="solid">
        <fgColor indexed="22"/>
        <bgColor indexed="64"/>
      </patternFill>
    </fill>
    <fill>
      <patternFill patternType="lightGray"/>
    </fill>
    <fill>
      <patternFill patternType="solid">
        <fgColor indexed="9"/>
        <bgColor indexed="64"/>
      </patternFill>
    </fill>
  </fills>
  <borders count="72">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bottom style="thin">
        <color indexed="9"/>
      </bottom>
      <diagonal/>
    </border>
    <border>
      <left/>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style="thin">
        <color indexed="64"/>
      </left>
      <right/>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4">
    <xf numFmtId="0" fontId="0" fillId="0" borderId="0"/>
    <xf numFmtId="0" fontId="1" fillId="0" borderId="0"/>
    <xf numFmtId="0" fontId="2" fillId="0" borderId="0" applyProtection="0"/>
    <xf numFmtId="9" fontId="29" fillId="0" borderId="0" applyFont="0" applyFill="0" applyBorder="0" applyAlignment="0" applyProtection="0"/>
  </cellStyleXfs>
  <cellXfs count="622">
    <xf numFmtId="0" fontId="0" fillId="0" borderId="0" xfId="0"/>
    <xf numFmtId="0" fontId="1" fillId="0" borderId="0" xfId="1"/>
    <xf numFmtId="0" fontId="1" fillId="0" borderId="0" xfId="1" applyBorder="1"/>
    <xf numFmtId="0" fontId="4" fillId="0" borderId="0" xfId="1" applyFont="1" applyAlignment="1">
      <alignment vertical="center"/>
    </xf>
    <xf numFmtId="164" fontId="4" fillId="0" borderId="14" xfId="1" applyNumberFormat="1" applyFont="1" applyBorder="1" applyAlignment="1">
      <alignment vertical="center"/>
    </xf>
    <xf numFmtId="49" fontId="4" fillId="0" borderId="14" xfId="1" applyNumberFormat="1" applyFont="1" applyBorder="1" applyAlignment="1">
      <alignment vertical="center"/>
    </xf>
    <xf numFmtId="164" fontId="6" fillId="0" borderId="10" xfId="1" applyNumberFormat="1" applyFont="1" applyBorder="1" applyAlignment="1">
      <alignment vertical="center"/>
    </xf>
    <xf numFmtId="164" fontId="6" fillId="0" borderId="14" xfId="1" applyNumberFormat="1" applyFont="1" applyBorder="1" applyAlignment="1">
      <alignment vertical="center"/>
    </xf>
    <xf numFmtId="0" fontId="5" fillId="0" borderId="0" xfId="1" applyFont="1" applyAlignment="1">
      <alignment vertical="center"/>
    </xf>
    <xf numFmtId="49" fontId="4" fillId="0" borderId="0" xfId="1" applyNumberFormat="1" applyFont="1" applyAlignment="1">
      <alignment vertical="center"/>
    </xf>
    <xf numFmtId="0" fontId="6" fillId="1" borderId="10" xfId="1" applyFont="1" applyFill="1" applyBorder="1" applyAlignment="1">
      <alignment horizontal="center" vertical="center"/>
    </xf>
    <xf numFmtId="0" fontId="7" fillId="0" borderId="0" xfId="1" applyFont="1" applyAlignment="1">
      <alignment vertical="center"/>
    </xf>
    <xf numFmtId="164" fontId="8" fillId="0" borderId="10" xfId="1" applyNumberFormat="1" applyFont="1" applyBorder="1" applyAlignment="1">
      <alignment vertical="center"/>
    </xf>
    <xf numFmtId="0" fontId="6" fillId="1" borderId="10" xfId="1" applyFont="1" applyFill="1" applyBorder="1" applyAlignment="1">
      <alignment vertical="center"/>
    </xf>
    <xf numFmtId="164" fontId="4" fillId="0" borderId="10" xfId="1" applyNumberFormat="1" applyFont="1" applyBorder="1" applyAlignment="1">
      <alignment vertical="center"/>
    </xf>
    <xf numFmtId="164" fontId="7" fillId="0" borderId="10" xfId="1" applyNumberFormat="1" applyFont="1" applyBorder="1" applyAlignment="1">
      <alignment vertical="center"/>
    </xf>
    <xf numFmtId="0" fontId="4" fillId="1" borderId="10" xfId="1" applyFont="1" applyFill="1" applyBorder="1" applyAlignment="1">
      <alignment vertical="center"/>
    </xf>
    <xf numFmtId="0" fontId="6" fillId="1" borderId="14" xfId="1" applyFont="1" applyFill="1" applyBorder="1" applyAlignment="1">
      <alignment horizontal="center" vertical="center" wrapText="1"/>
    </xf>
    <xf numFmtId="0" fontId="6" fillId="1" borderId="9" xfId="1" applyFont="1" applyFill="1" applyBorder="1" applyAlignment="1">
      <alignment horizontal="center" vertical="center" wrapText="1"/>
    </xf>
    <xf numFmtId="0" fontId="4" fillId="0" borderId="0" xfId="1" applyFont="1" applyAlignment="1">
      <alignment vertical="center" wrapText="1"/>
    </xf>
    <xf numFmtId="0" fontId="4" fillId="1" borderId="14" xfId="1" applyFont="1" applyFill="1" applyBorder="1" applyAlignment="1">
      <alignment vertical="center"/>
    </xf>
    <xf numFmtId="0" fontId="6" fillId="0" borderId="14" xfId="1" applyFont="1" applyBorder="1" applyAlignment="1">
      <alignment vertical="center"/>
    </xf>
    <xf numFmtId="165" fontId="6" fillId="0" borderId="14" xfId="1" applyNumberFormat="1" applyFont="1" applyBorder="1" applyAlignment="1">
      <alignment vertical="center"/>
    </xf>
    <xf numFmtId="165" fontId="8" fillId="0" borderId="10" xfId="1" applyNumberFormat="1" applyFont="1" applyBorder="1" applyAlignment="1">
      <alignment vertical="center"/>
    </xf>
    <xf numFmtId="165" fontId="7" fillId="0" borderId="15" xfId="1" applyNumberFormat="1" applyFont="1" applyBorder="1" applyAlignment="1">
      <alignment vertical="center"/>
    </xf>
    <xf numFmtId="0" fontId="7" fillId="0" borderId="15" xfId="1" applyFont="1" applyBorder="1" applyAlignment="1">
      <alignment vertical="center" wrapText="1"/>
    </xf>
    <xf numFmtId="49" fontId="7" fillId="0" borderId="15" xfId="1" applyNumberFormat="1" applyFont="1" applyBorder="1" applyAlignment="1">
      <alignment vertical="center"/>
    </xf>
    <xf numFmtId="0" fontId="8" fillId="1" borderId="10" xfId="1" applyFont="1" applyFill="1" applyBorder="1" applyAlignment="1">
      <alignment vertical="center" wrapText="1"/>
    </xf>
    <xf numFmtId="49" fontId="8" fillId="1" borderId="10" xfId="1" applyNumberFormat="1" applyFont="1" applyFill="1" applyBorder="1" applyAlignment="1">
      <alignment vertical="center"/>
    </xf>
    <xf numFmtId="165" fontId="6" fillId="0" borderId="10" xfId="1" applyNumberFormat="1" applyFont="1" applyBorder="1" applyAlignment="1">
      <alignment vertical="center"/>
    </xf>
    <xf numFmtId="165" fontId="4" fillId="0" borderId="15" xfId="1" applyNumberFormat="1" applyFont="1" applyBorder="1" applyAlignment="1">
      <alignment vertical="center"/>
    </xf>
    <xf numFmtId="165" fontId="4" fillId="1" borderId="15" xfId="1" applyNumberFormat="1" applyFont="1" applyFill="1" applyBorder="1" applyAlignment="1">
      <alignment vertical="center"/>
    </xf>
    <xf numFmtId="0" fontId="4" fillId="0" borderId="15" xfId="1" applyFont="1" applyBorder="1" applyAlignment="1">
      <alignment vertical="center" wrapText="1"/>
    </xf>
    <xf numFmtId="49" fontId="4" fillId="0" borderId="15" xfId="1" applyNumberFormat="1" applyFont="1" applyBorder="1" applyAlignment="1">
      <alignment vertical="center"/>
    </xf>
    <xf numFmtId="165" fontId="6" fillId="1" borderId="10" xfId="1" applyNumberFormat="1" applyFont="1" applyFill="1" applyBorder="1" applyAlignment="1">
      <alignment vertical="center"/>
    </xf>
    <xf numFmtId="0" fontId="6" fillId="1" borderId="10" xfId="1" applyFont="1" applyFill="1" applyBorder="1" applyAlignment="1">
      <alignment vertical="center" wrapText="1"/>
    </xf>
    <xf numFmtId="49" fontId="6" fillId="1" borderId="10" xfId="1" applyNumberFormat="1" applyFont="1" applyFill="1" applyBorder="1" applyAlignment="1">
      <alignment vertical="center"/>
    </xf>
    <xf numFmtId="0" fontId="6" fillId="1" borderId="14" xfId="1" applyFont="1" applyFill="1" applyBorder="1" applyAlignment="1">
      <alignment vertical="center" wrapText="1"/>
    </xf>
    <xf numFmtId="49" fontId="6" fillId="1" borderId="14" xfId="1" applyNumberFormat="1" applyFont="1" applyFill="1" applyBorder="1" applyAlignment="1">
      <alignment vertical="center"/>
    </xf>
    <xf numFmtId="0" fontId="6" fillId="1" borderId="14" xfId="1" applyFont="1" applyFill="1" applyBorder="1" applyAlignment="1">
      <alignment horizontal="center" vertical="center"/>
    </xf>
    <xf numFmtId="0" fontId="6" fillId="1" borderId="15" xfId="1" applyFont="1" applyFill="1" applyBorder="1" applyAlignment="1">
      <alignment horizontal="center" vertical="center"/>
    </xf>
    <xf numFmtId="0" fontId="6" fillId="1" borderId="15" xfId="1" applyFont="1" applyFill="1" applyBorder="1" applyAlignment="1">
      <alignment horizontal="center" vertical="center" wrapText="1"/>
    </xf>
    <xf numFmtId="49" fontId="6" fillId="1" borderId="15" xfId="1" applyNumberFormat="1" applyFont="1" applyFill="1" applyBorder="1" applyAlignment="1">
      <alignment horizontal="center" vertical="center"/>
    </xf>
    <xf numFmtId="0" fontId="6" fillId="1" borderId="9" xfId="1" applyFont="1" applyFill="1" applyBorder="1" applyAlignment="1">
      <alignment horizontal="center" vertical="center"/>
    </xf>
    <xf numFmtId="49" fontId="6" fillId="1" borderId="9" xfId="1" applyNumberFormat="1" applyFont="1" applyFill="1" applyBorder="1" applyAlignment="1">
      <alignment horizontal="center" vertical="center"/>
    </xf>
    <xf numFmtId="0" fontId="6" fillId="1" borderId="14" xfId="1" applyFont="1" applyFill="1" applyBorder="1" applyAlignment="1">
      <alignment vertical="center"/>
    </xf>
    <xf numFmtId="0" fontId="6" fillId="1" borderId="9" xfId="1" applyFont="1" applyFill="1" applyBorder="1" applyAlignment="1">
      <alignment vertical="center"/>
    </xf>
    <xf numFmtId="165" fontId="8" fillId="0" borderId="14" xfId="1" applyNumberFormat="1" applyFont="1" applyBorder="1" applyAlignment="1">
      <alignment vertical="center"/>
    </xf>
    <xf numFmtId="165" fontId="8" fillId="1" borderId="10" xfId="1" applyNumberFormat="1" applyFont="1" applyFill="1" applyBorder="1" applyAlignment="1">
      <alignment vertical="center"/>
    </xf>
    <xf numFmtId="165" fontId="8" fillId="1" borderId="14" xfId="1" applyNumberFormat="1" applyFont="1" applyFill="1" applyBorder="1" applyAlignment="1">
      <alignment vertical="center"/>
    </xf>
    <xf numFmtId="0" fontId="8" fillId="1" borderId="14" xfId="1" applyFont="1" applyFill="1" applyBorder="1" applyAlignment="1">
      <alignment vertical="center" wrapText="1"/>
    </xf>
    <xf numFmtId="49" fontId="8" fillId="1" borderId="14" xfId="1" applyNumberFormat="1" applyFont="1" applyFill="1" applyBorder="1" applyAlignment="1">
      <alignment vertical="center"/>
    </xf>
    <xf numFmtId="165" fontId="4" fillId="0" borderId="14" xfId="1" applyNumberFormat="1" applyFont="1" applyBorder="1" applyAlignment="1">
      <alignment vertical="center"/>
    </xf>
    <xf numFmtId="0" fontId="4" fillId="0" borderId="14" xfId="1" applyFont="1" applyBorder="1" applyAlignment="1">
      <alignment vertical="center" wrapText="1"/>
    </xf>
    <xf numFmtId="0" fontId="4" fillId="0" borderId="0" xfId="1" applyFont="1" applyAlignment="1">
      <alignment vertical="top"/>
    </xf>
    <xf numFmtId="0" fontId="5" fillId="0" borderId="0" xfId="1" applyFont="1" applyAlignment="1">
      <alignment vertical="top"/>
    </xf>
    <xf numFmtId="0" fontId="4" fillId="1" borderId="14" xfId="1" applyFont="1" applyFill="1" applyBorder="1" applyAlignment="1">
      <alignment vertical="top"/>
    </xf>
    <xf numFmtId="164" fontId="6" fillId="0" borderId="14" xfId="1" applyNumberFormat="1" applyFont="1" applyBorder="1" applyAlignment="1">
      <alignment vertical="top"/>
    </xf>
    <xf numFmtId="0" fontId="4" fillId="1" borderId="9" xfId="1" applyFont="1" applyFill="1" applyBorder="1" applyAlignment="1">
      <alignment vertical="top"/>
    </xf>
    <xf numFmtId="0" fontId="6" fillId="0" borderId="9" xfId="1" applyFont="1" applyBorder="1" applyAlignment="1">
      <alignment vertical="top"/>
    </xf>
    <xf numFmtId="164" fontId="7" fillId="0" borderId="14" xfId="1" applyNumberFormat="1" applyFont="1" applyBorder="1" applyAlignment="1">
      <alignment vertical="top"/>
    </xf>
    <xf numFmtId="164" fontId="7" fillId="1" borderId="14" xfId="1" applyNumberFormat="1" applyFont="1" applyFill="1" applyBorder="1" applyAlignment="1">
      <alignment vertical="top"/>
    </xf>
    <xf numFmtId="0" fontId="7" fillId="0" borderId="14" xfId="1" applyFont="1" applyBorder="1" applyAlignment="1">
      <alignment vertical="top"/>
    </xf>
    <xf numFmtId="49" fontId="7" fillId="0" borderId="14" xfId="1" applyNumberFormat="1" applyFont="1" applyBorder="1" applyAlignment="1">
      <alignment vertical="top"/>
    </xf>
    <xf numFmtId="164" fontId="4" fillId="0" borderId="15" xfId="1" applyNumberFormat="1" applyFont="1" applyBorder="1" applyAlignment="1">
      <alignment vertical="top"/>
    </xf>
    <xf numFmtId="0" fontId="4" fillId="0" borderId="15" xfId="1" applyFont="1" applyBorder="1" applyAlignment="1">
      <alignment vertical="top"/>
    </xf>
    <xf numFmtId="49" fontId="4" fillId="0" borderId="15" xfId="1" applyNumberFormat="1" applyFont="1" applyBorder="1" applyAlignment="1">
      <alignment vertical="top"/>
    </xf>
    <xf numFmtId="164" fontId="4" fillId="0" borderId="9" xfId="1" applyNumberFormat="1" applyFont="1" applyBorder="1" applyAlignment="1">
      <alignment vertical="top"/>
    </xf>
    <xf numFmtId="0" fontId="4" fillId="0" borderId="9" xfId="1" applyFont="1" applyBorder="1" applyAlignment="1">
      <alignment vertical="top"/>
    </xf>
    <xf numFmtId="49" fontId="4" fillId="0" borderId="9" xfId="1" applyNumberFormat="1" applyFont="1" applyBorder="1" applyAlignment="1">
      <alignment vertical="top"/>
    </xf>
    <xf numFmtId="0" fontId="4" fillId="1" borderId="10" xfId="1" applyFont="1" applyFill="1" applyBorder="1" applyAlignment="1">
      <alignment vertical="top"/>
    </xf>
    <xf numFmtId="164" fontId="7" fillId="0" borderId="10" xfId="1" applyNumberFormat="1" applyFont="1" applyBorder="1" applyAlignment="1">
      <alignment vertical="top"/>
    </xf>
    <xf numFmtId="0" fontId="7" fillId="1" borderId="10" xfId="1" applyFont="1" applyFill="1" applyBorder="1" applyAlignment="1">
      <alignment vertical="top"/>
    </xf>
    <xf numFmtId="49" fontId="7" fillId="1" borderId="10" xfId="1" applyNumberFormat="1" applyFont="1" applyFill="1" applyBorder="1" applyAlignment="1">
      <alignment vertical="top"/>
    </xf>
    <xf numFmtId="0" fontId="6" fillId="1" borderId="15" xfId="1" applyFont="1" applyFill="1" applyBorder="1" applyAlignment="1">
      <alignment horizontal="center" vertical="top"/>
    </xf>
    <xf numFmtId="0" fontId="6" fillId="1" borderId="6" xfId="1" applyFont="1" applyFill="1" applyBorder="1" applyAlignment="1">
      <alignment horizontal="center" vertical="top"/>
    </xf>
    <xf numFmtId="0" fontId="6" fillId="1" borderId="8" xfId="1" applyFont="1" applyFill="1" applyBorder="1" applyAlignment="1">
      <alignment horizontal="center" vertical="top"/>
    </xf>
    <xf numFmtId="0" fontId="6" fillId="1" borderId="14" xfId="1" applyFont="1" applyFill="1" applyBorder="1" applyAlignment="1">
      <alignment horizontal="center" vertical="top"/>
    </xf>
    <xf numFmtId="0" fontId="6" fillId="1" borderId="10" xfId="1" applyFont="1" applyFill="1" applyBorder="1" applyAlignment="1">
      <alignment horizontal="center" vertical="top"/>
    </xf>
    <xf numFmtId="164" fontId="7" fillId="0" borderId="15" xfId="1" applyNumberFormat="1" applyFont="1" applyBorder="1" applyAlignment="1">
      <alignment vertical="top"/>
    </xf>
    <xf numFmtId="0" fontId="7" fillId="0" borderId="15" xfId="1" applyFont="1" applyBorder="1" applyAlignment="1">
      <alignment vertical="top"/>
    </xf>
    <xf numFmtId="49" fontId="7" fillId="0" borderId="15" xfId="1" applyNumberFormat="1" applyFont="1" applyBorder="1" applyAlignment="1">
      <alignment vertical="top"/>
    </xf>
    <xf numFmtId="164" fontId="8" fillId="0" borderId="10" xfId="1" applyNumberFormat="1" applyFont="1" applyBorder="1" applyAlignment="1">
      <alignment vertical="top"/>
    </xf>
    <xf numFmtId="0" fontId="8" fillId="1" borderId="10" xfId="1" applyFont="1" applyFill="1" applyBorder="1" applyAlignment="1">
      <alignment vertical="top"/>
    </xf>
    <xf numFmtId="49" fontId="8" fillId="1" borderId="10" xfId="1" applyNumberFormat="1" applyFont="1" applyFill="1" applyBorder="1" applyAlignment="1">
      <alignment vertical="top"/>
    </xf>
    <xf numFmtId="0" fontId="6" fillId="1" borderId="9" xfId="1" applyFont="1" applyFill="1" applyBorder="1" applyAlignment="1">
      <alignment horizontal="center" vertical="top"/>
    </xf>
    <xf numFmtId="49" fontId="6" fillId="1" borderId="9" xfId="1" applyNumberFormat="1" applyFont="1" applyFill="1" applyBorder="1" applyAlignment="1">
      <alignment horizontal="center" vertical="top"/>
    </xf>
    <xf numFmtId="0" fontId="4" fillId="0" borderId="10" xfId="1" applyFont="1" applyBorder="1" applyAlignment="1">
      <alignment vertical="center" wrapText="1"/>
    </xf>
    <xf numFmtId="49" fontId="4" fillId="0" borderId="10" xfId="1" applyNumberFormat="1" applyFont="1" applyBorder="1" applyAlignment="1">
      <alignment vertical="center"/>
    </xf>
    <xf numFmtId="0" fontId="6" fillId="0" borderId="15" xfId="1" applyFont="1" applyBorder="1" applyAlignment="1">
      <alignment horizontal="center" vertical="center" wrapText="1"/>
    </xf>
    <xf numFmtId="0" fontId="6" fillId="0" borderId="9" xfId="1" applyFont="1" applyBorder="1" applyAlignment="1">
      <alignment horizontal="center" vertical="center" wrapText="1"/>
    </xf>
    <xf numFmtId="49" fontId="6" fillId="0" borderId="9" xfId="1" applyNumberFormat="1" applyFont="1" applyBorder="1" applyAlignment="1">
      <alignment horizontal="center" vertical="center" wrapText="1"/>
    </xf>
    <xf numFmtId="0" fontId="6" fillId="0" borderId="10" xfId="1" applyFont="1" applyBorder="1" applyAlignment="1">
      <alignment vertical="center" wrapText="1"/>
    </xf>
    <xf numFmtId="166" fontId="6" fillId="0" borderId="10" xfId="1" applyNumberFormat="1" applyFont="1" applyBorder="1" applyAlignment="1">
      <alignment vertical="center"/>
    </xf>
    <xf numFmtId="0" fontId="6" fillId="0" borderId="10" xfId="1" applyFont="1" applyBorder="1" applyAlignment="1">
      <alignment horizontal="center" vertical="center"/>
    </xf>
    <xf numFmtId="164" fontId="8" fillId="1" borderId="10" xfId="1" applyNumberFormat="1" applyFont="1" applyFill="1" applyBorder="1" applyAlignment="1">
      <alignment vertical="center"/>
    </xf>
    <xf numFmtId="0" fontId="8" fillId="0" borderId="10" xfId="1" applyFont="1" applyBorder="1" applyAlignment="1">
      <alignment vertical="center" wrapText="1"/>
    </xf>
    <xf numFmtId="49" fontId="8" fillId="0" borderId="10" xfId="1" applyNumberFormat="1" applyFont="1" applyBorder="1" applyAlignment="1">
      <alignment vertical="center"/>
    </xf>
    <xf numFmtId="164" fontId="7" fillId="0" borderId="15" xfId="1" applyNumberFormat="1" applyFont="1" applyBorder="1" applyAlignment="1">
      <alignment vertical="center"/>
    </xf>
    <xf numFmtId="164" fontId="7" fillId="1" borderId="15" xfId="1" applyNumberFormat="1" applyFont="1" applyFill="1" applyBorder="1" applyAlignment="1">
      <alignment vertical="center"/>
    </xf>
    <xf numFmtId="164" fontId="8" fillId="0" borderId="14" xfId="1" applyNumberFormat="1" applyFont="1" applyBorder="1" applyAlignment="1">
      <alignment vertical="center"/>
    </xf>
    <xf numFmtId="164" fontId="8" fillId="1" borderId="14" xfId="1" applyNumberFormat="1" applyFont="1" applyFill="1" applyBorder="1" applyAlignment="1">
      <alignment vertical="center"/>
    </xf>
    <xf numFmtId="164" fontId="4" fillId="1" borderId="10" xfId="1" applyNumberFormat="1" applyFont="1" applyFill="1" applyBorder="1" applyAlignment="1">
      <alignment vertical="center"/>
    </xf>
    <xf numFmtId="164" fontId="4" fillId="0" borderId="15" xfId="1" applyNumberFormat="1" applyFont="1" applyBorder="1" applyAlignment="1">
      <alignment vertical="center"/>
    </xf>
    <xf numFmtId="0" fontId="6" fillId="0" borderId="0" xfId="1" applyFont="1" applyAlignment="1">
      <alignment horizontal="center" vertical="center" wrapText="1"/>
    </xf>
    <xf numFmtId="0" fontId="6" fillId="1" borderId="10" xfId="1" applyFont="1" applyFill="1" applyBorder="1" applyAlignment="1">
      <alignment horizontal="center" vertical="center" wrapText="1"/>
    </xf>
    <xf numFmtId="0" fontId="8" fillId="0" borderId="14" xfId="1" applyFont="1" applyBorder="1" applyAlignment="1">
      <alignment vertical="center" wrapText="1"/>
    </xf>
    <xf numFmtId="0" fontId="8" fillId="0" borderId="14" xfId="1" applyFont="1" applyBorder="1" applyAlignment="1">
      <alignment vertical="center"/>
    </xf>
    <xf numFmtId="0" fontId="8" fillId="0" borderId="10" xfId="1" applyFont="1" applyBorder="1" applyAlignment="1">
      <alignment vertical="center"/>
    </xf>
    <xf numFmtId="164" fontId="6" fillId="1" borderId="10" xfId="1" applyNumberFormat="1" applyFont="1" applyFill="1" applyBorder="1" applyAlignment="1">
      <alignment vertical="center"/>
    </xf>
    <xf numFmtId="49" fontId="6" fillId="0" borderId="10" xfId="1" applyNumberFormat="1" applyFont="1" applyBorder="1" applyAlignment="1">
      <alignment vertical="center"/>
    </xf>
    <xf numFmtId="0" fontId="6" fillId="0" borderId="14" xfId="1" applyFont="1" applyBorder="1" applyAlignment="1">
      <alignment vertical="center" wrapText="1"/>
    </xf>
    <xf numFmtId="49" fontId="6" fillId="0" borderId="14" xfId="1" applyNumberFormat="1" applyFont="1" applyBorder="1" applyAlignment="1">
      <alignment vertical="center"/>
    </xf>
    <xf numFmtId="165" fontId="4" fillId="0" borderId="10" xfId="1" applyNumberFormat="1" applyFont="1" applyBorder="1" applyAlignment="1">
      <alignment vertical="top"/>
    </xf>
    <xf numFmtId="0" fontId="4" fillId="0" borderId="10" xfId="1" applyFont="1" applyBorder="1" applyAlignment="1">
      <alignment vertical="top"/>
    </xf>
    <xf numFmtId="49" fontId="4" fillId="0" borderId="10" xfId="1" applyNumberFormat="1" applyFont="1" applyBorder="1" applyAlignment="1">
      <alignment vertical="top"/>
    </xf>
    <xf numFmtId="165" fontId="6" fillId="0" borderId="10" xfId="1" applyNumberFormat="1" applyFont="1" applyBorder="1" applyAlignment="1">
      <alignment vertical="top"/>
    </xf>
    <xf numFmtId="0" fontId="6" fillId="1" borderId="10" xfId="1" applyFont="1" applyFill="1" applyBorder="1" applyAlignment="1">
      <alignment vertical="top"/>
    </xf>
    <xf numFmtId="49" fontId="6" fillId="0" borderId="10" xfId="1" applyNumberFormat="1" applyFont="1" applyBorder="1" applyAlignment="1">
      <alignment vertical="top"/>
    </xf>
    <xf numFmtId="0" fontId="6" fillId="0" borderId="10" xfId="1" applyFont="1" applyBorder="1" applyAlignment="1">
      <alignment vertical="top"/>
    </xf>
    <xf numFmtId="49" fontId="6" fillId="1" borderId="15" xfId="1" applyNumberFormat="1" applyFont="1" applyFill="1" applyBorder="1" applyAlignment="1">
      <alignment horizontal="center" vertical="top"/>
    </xf>
    <xf numFmtId="49" fontId="4" fillId="0" borderId="0" xfId="1" applyNumberFormat="1" applyFont="1" applyAlignment="1">
      <alignment vertical="top"/>
    </xf>
    <xf numFmtId="0" fontId="4" fillId="0" borderId="0" xfId="1" applyFont="1" applyAlignment="1">
      <alignment vertical="top" wrapText="1"/>
    </xf>
    <xf numFmtId="165" fontId="4" fillId="0" borderId="14" xfId="1" applyNumberFormat="1" applyFont="1" applyBorder="1" applyAlignment="1">
      <alignment vertical="top"/>
    </xf>
    <xf numFmtId="0" fontId="4" fillId="0" borderId="14" xfId="1" applyFont="1" applyBorder="1" applyAlignment="1">
      <alignment vertical="top" wrapText="1"/>
    </xf>
    <xf numFmtId="49" fontId="4" fillId="0" borderId="14" xfId="1" applyNumberFormat="1" applyFont="1" applyBorder="1" applyAlignment="1">
      <alignment vertical="top"/>
    </xf>
    <xf numFmtId="165" fontId="4" fillId="0" borderId="15" xfId="1" applyNumberFormat="1" applyFont="1" applyBorder="1" applyAlignment="1">
      <alignment vertical="top"/>
    </xf>
    <xf numFmtId="0" fontId="4" fillId="0" borderId="15" xfId="1" applyFont="1" applyBorder="1" applyAlignment="1">
      <alignment vertical="top" wrapText="1"/>
    </xf>
    <xf numFmtId="165" fontId="6" fillId="0" borderId="14" xfId="1" applyNumberFormat="1" applyFont="1" applyBorder="1" applyAlignment="1">
      <alignment vertical="top"/>
    </xf>
    <xf numFmtId="0" fontId="6" fillId="1" borderId="14" xfId="1" applyFont="1" applyFill="1" applyBorder="1" applyAlignment="1">
      <alignment vertical="top" wrapText="1"/>
    </xf>
    <xf numFmtId="49" fontId="6" fillId="1" borderId="14" xfId="1" applyNumberFormat="1" applyFont="1" applyFill="1" applyBorder="1" applyAlignment="1">
      <alignment vertical="top"/>
    </xf>
    <xf numFmtId="0" fontId="6" fillId="1" borderId="10" xfId="1" applyFont="1" applyFill="1" applyBorder="1" applyAlignment="1">
      <alignment vertical="top" wrapText="1"/>
    </xf>
    <xf numFmtId="49" fontId="6" fillId="1" borderId="10" xfId="1" applyNumberFormat="1" applyFont="1" applyFill="1" applyBorder="1" applyAlignment="1">
      <alignment vertical="top"/>
    </xf>
    <xf numFmtId="0" fontId="6" fillId="1" borderId="15" xfId="1" applyFont="1" applyFill="1" applyBorder="1" applyAlignment="1">
      <alignment horizontal="center" vertical="top" wrapText="1"/>
    </xf>
    <xf numFmtId="0" fontId="6" fillId="1" borderId="9" xfId="1" applyFont="1" applyFill="1" applyBorder="1" applyAlignment="1">
      <alignment horizontal="center" vertical="top" wrapText="1"/>
    </xf>
    <xf numFmtId="164" fontId="6" fillId="0" borderId="10" xfId="1" applyNumberFormat="1" applyFont="1" applyBorder="1" applyAlignment="1">
      <alignment horizontal="center" vertical="center"/>
    </xf>
    <xf numFmtId="0" fontId="4" fillId="0" borderId="14" xfId="1" applyFont="1" applyBorder="1" applyAlignment="1">
      <alignment vertical="center"/>
    </xf>
    <xf numFmtId="0" fontId="6" fillId="1" borderId="11" xfId="1" applyFont="1" applyFill="1" applyBorder="1" applyAlignment="1">
      <alignment horizontal="center" vertical="center"/>
    </xf>
    <xf numFmtId="0" fontId="6" fillId="1" borderId="8" xfId="1" applyFont="1" applyFill="1" applyBorder="1" applyAlignment="1">
      <alignment horizontal="center" vertical="center"/>
    </xf>
    <xf numFmtId="0" fontId="6" fillId="0" borderId="0" xfId="1" applyFont="1" applyAlignment="1">
      <alignment vertical="center"/>
    </xf>
    <xf numFmtId="0" fontId="6" fillId="0" borderId="0" xfId="1" applyFont="1" applyAlignment="1">
      <alignment horizontal="center" vertical="center"/>
    </xf>
    <xf numFmtId="49" fontId="6" fillId="1" borderId="10" xfId="1" applyNumberFormat="1" applyFont="1" applyFill="1" applyBorder="1" applyAlignment="1">
      <alignment horizontal="center" vertical="center"/>
    </xf>
    <xf numFmtId="165" fontId="4" fillId="0" borderId="10" xfId="1" applyNumberFormat="1" applyFont="1" applyBorder="1" applyAlignment="1">
      <alignment vertical="center"/>
    </xf>
    <xf numFmtId="0" fontId="4" fillId="1" borderId="10" xfId="1" applyFont="1" applyFill="1" applyBorder="1" applyAlignment="1">
      <alignment vertical="center" wrapText="1"/>
    </xf>
    <xf numFmtId="49" fontId="4" fillId="1" borderId="10" xfId="1" applyNumberFormat="1" applyFont="1" applyFill="1" applyBorder="1" applyAlignment="1">
      <alignment vertical="center"/>
    </xf>
    <xf numFmtId="0" fontId="4" fillId="1" borderId="14" xfId="1" applyFont="1" applyFill="1" applyBorder="1" applyAlignment="1">
      <alignment vertical="center" wrapText="1"/>
    </xf>
    <xf numFmtId="49" fontId="4" fillId="1" borderId="14" xfId="1" applyNumberFormat="1" applyFont="1" applyFill="1" applyBorder="1" applyAlignment="1">
      <alignment vertical="center"/>
    </xf>
    <xf numFmtId="165" fontId="6" fillId="0" borderId="15" xfId="1" applyNumberFormat="1" applyFont="1" applyBorder="1" applyAlignment="1">
      <alignment vertical="center"/>
    </xf>
    <xf numFmtId="0" fontId="6" fillId="0" borderId="15" xfId="1" applyFont="1" applyBorder="1" applyAlignment="1">
      <alignment vertical="center"/>
    </xf>
    <xf numFmtId="49" fontId="6" fillId="1" borderId="14" xfId="1" applyNumberFormat="1" applyFont="1" applyFill="1" applyBorder="1" applyAlignment="1">
      <alignment horizontal="center" vertical="center"/>
    </xf>
    <xf numFmtId="164" fontId="6" fillId="1" borderId="14" xfId="1" applyNumberFormat="1" applyFont="1" applyFill="1" applyBorder="1" applyAlignment="1">
      <alignment vertical="top"/>
    </xf>
    <xf numFmtId="164" fontId="6" fillId="1" borderId="9" xfId="1" applyNumberFormat="1" applyFont="1" applyFill="1" applyBorder="1" applyAlignment="1">
      <alignment vertical="top"/>
    </xf>
    <xf numFmtId="164" fontId="6" fillId="0" borderId="9" xfId="1" applyNumberFormat="1" applyFont="1" applyBorder="1" applyAlignment="1">
      <alignment vertical="top"/>
    </xf>
    <xf numFmtId="49" fontId="6" fillId="1" borderId="9" xfId="1" applyNumberFormat="1" applyFont="1" applyFill="1" applyBorder="1" applyAlignment="1">
      <alignment vertical="top"/>
    </xf>
    <xf numFmtId="164" fontId="6" fillId="0" borderId="10" xfId="1" applyNumberFormat="1" applyFont="1" applyBorder="1" applyAlignment="1">
      <alignment vertical="top"/>
    </xf>
    <xf numFmtId="164" fontId="6" fillId="1" borderId="10" xfId="1" applyNumberFormat="1" applyFont="1" applyFill="1" applyBorder="1" applyAlignment="1">
      <alignment vertical="top"/>
    </xf>
    <xf numFmtId="164" fontId="8" fillId="1" borderId="10" xfId="1" applyNumberFormat="1" applyFont="1" applyFill="1" applyBorder="1" applyAlignment="1">
      <alignment vertical="top"/>
    </xf>
    <xf numFmtId="164" fontId="7" fillId="1" borderId="10" xfId="1" applyNumberFormat="1" applyFont="1" applyFill="1" applyBorder="1" applyAlignment="1">
      <alignment vertical="top"/>
    </xf>
    <xf numFmtId="49" fontId="7" fillId="0" borderId="10" xfId="1" applyNumberFormat="1" applyFont="1" applyBorder="1" applyAlignment="1">
      <alignment vertical="top"/>
    </xf>
    <xf numFmtId="164" fontId="4" fillId="0" borderId="10" xfId="1" applyNumberFormat="1" applyFont="1" applyBorder="1" applyAlignment="1">
      <alignment vertical="top"/>
    </xf>
    <xf numFmtId="0" fontId="10" fillId="0" borderId="0" xfId="1" applyFont="1" applyBorder="1"/>
    <xf numFmtId="0" fontId="10" fillId="0" borderId="18" xfId="1" applyFont="1" applyBorder="1"/>
    <xf numFmtId="0" fontId="10" fillId="0" borderId="19" xfId="1" applyFont="1" applyBorder="1" applyAlignment="1">
      <alignment wrapText="1"/>
    </xf>
    <xf numFmtId="0" fontId="10" fillId="0" borderId="20" xfId="1" applyFont="1" applyBorder="1"/>
    <xf numFmtId="0" fontId="10" fillId="0" borderId="20" xfId="1" applyFont="1" applyBorder="1" applyAlignment="1">
      <alignment wrapText="1"/>
    </xf>
    <xf numFmtId="0" fontId="10" fillId="0" borderId="0" xfId="1" applyFont="1" applyBorder="1" applyAlignment="1">
      <alignment wrapText="1"/>
    </xf>
    <xf numFmtId="0" fontId="10" fillId="0" borderId="21" xfId="1" applyFont="1" applyBorder="1"/>
    <xf numFmtId="0" fontId="10" fillId="0" borderId="22" xfId="1" applyFont="1" applyBorder="1"/>
    <xf numFmtId="0" fontId="1" fillId="0" borderId="0" xfId="1" applyFill="1"/>
    <xf numFmtId="0" fontId="3" fillId="0" borderId="0" xfId="1" applyFont="1" applyFill="1" applyBorder="1" applyAlignment="1">
      <alignment vertical="center"/>
    </xf>
    <xf numFmtId="0" fontId="3" fillId="3" borderId="24" xfId="1" applyFont="1" applyFill="1" applyBorder="1" applyAlignment="1">
      <alignment vertical="center"/>
    </xf>
    <xf numFmtId="0" fontId="3" fillId="3" borderId="25" xfId="1" applyFont="1" applyFill="1" applyBorder="1" applyAlignment="1">
      <alignment vertical="center"/>
    </xf>
    <xf numFmtId="0" fontId="3" fillId="3" borderId="26" xfId="1" applyFont="1" applyFill="1" applyBorder="1" applyAlignment="1">
      <alignment vertical="center"/>
    </xf>
    <xf numFmtId="0" fontId="3" fillId="3" borderId="24" xfId="1" applyFont="1" applyFill="1" applyBorder="1" applyAlignment="1">
      <alignment horizontal="center" vertical="center"/>
    </xf>
    <xf numFmtId="164" fontId="4" fillId="0" borderId="0" xfId="1" applyNumberFormat="1" applyFont="1" applyAlignment="1">
      <alignment vertical="top"/>
    </xf>
    <xf numFmtId="0" fontId="7" fillId="0" borderId="14" xfId="1" applyFont="1" applyBorder="1" applyAlignment="1">
      <alignment vertical="top" wrapText="1"/>
    </xf>
    <xf numFmtId="49" fontId="7" fillId="0" borderId="14" xfId="1" applyNumberFormat="1" applyFont="1" applyBorder="1" applyAlignment="1">
      <alignment vertical="top" wrapText="1"/>
    </xf>
    <xf numFmtId="164" fontId="4" fillId="1" borderId="10" xfId="1" applyNumberFormat="1" applyFont="1" applyFill="1" applyBorder="1" applyAlignment="1">
      <alignment vertical="top"/>
    </xf>
    <xf numFmtId="0" fontId="4" fillId="0" borderId="10" xfId="1" applyFont="1" applyBorder="1" applyAlignment="1">
      <alignment vertical="top" wrapText="1"/>
    </xf>
    <xf numFmtId="49" fontId="4" fillId="0" borderId="10" xfId="1" applyNumberFormat="1" applyFont="1" applyBorder="1" applyAlignment="1">
      <alignment vertical="top" wrapText="1"/>
    </xf>
    <xf numFmtId="164" fontId="4" fillId="1" borderId="15" xfId="1" applyNumberFormat="1" applyFont="1" applyFill="1" applyBorder="1" applyAlignment="1">
      <alignment vertical="top"/>
    </xf>
    <xf numFmtId="49" fontId="4" fillId="0" borderId="15" xfId="1" applyNumberFormat="1" applyFont="1" applyBorder="1" applyAlignment="1">
      <alignment vertical="top" wrapText="1"/>
    </xf>
    <xf numFmtId="49" fontId="6" fillId="1" borderId="9" xfId="1" applyNumberFormat="1" applyFont="1" applyFill="1" applyBorder="1" applyAlignment="1">
      <alignment horizontal="center" vertical="top" wrapText="1"/>
    </xf>
    <xf numFmtId="49" fontId="5" fillId="0" borderId="0" xfId="1" applyNumberFormat="1" applyFont="1" applyAlignment="1">
      <alignment vertical="top"/>
    </xf>
    <xf numFmtId="164" fontId="7" fillId="1" borderId="15" xfId="1" applyNumberFormat="1" applyFont="1" applyFill="1" applyBorder="1" applyAlignment="1">
      <alignment vertical="top"/>
    </xf>
    <xf numFmtId="0" fontId="7" fillId="0" borderId="15" xfId="1" applyFont="1" applyBorder="1" applyAlignment="1">
      <alignment vertical="top" wrapText="1"/>
    </xf>
    <xf numFmtId="49" fontId="7" fillId="0" borderId="15" xfId="1" applyNumberFormat="1" applyFont="1" applyBorder="1" applyAlignment="1">
      <alignment vertical="top" wrapText="1"/>
    </xf>
    <xf numFmtId="0" fontId="6" fillId="0" borderId="0" xfId="1" applyFont="1" applyAlignment="1">
      <alignment vertical="top"/>
    </xf>
    <xf numFmtId="0" fontId="6" fillId="0" borderId="0" xfId="1" applyFont="1" applyAlignment="1">
      <alignment horizontal="center" vertical="top"/>
    </xf>
    <xf numFmtId="164" fontId="4" fillId="0" borderId="0" xfId="1" applyNumberFormat="1" applyFont="1" applyAlignment="1">
      <alignment vertical="center"/>
    </xf>
    <xf numFmtId="0" fontId="7" fillId="0" borderId="10" xfId="1" applyFont="1" applyBorder="1" applyAlignment="1">
      <alignment vertical="center"/>
    </xf>
    <xf numFmtId="164" fontId="7" fillId="1" borderId="10" xfId="1" applyNumberFormat="1" applyFont="1" applyFill="1" applyBorder="1" applyAlignment="1">
      <alignment vertical="center"/>
    </xf>
    <xf numFmtId="164" fontId="6" fillId="0" borderId="11" xfId="1" applyNumberFormat="1" applyFont="1" applyBorder="1" applyAlignment="1">
      <alignment vertical="center"/>
    </xf>
    <xf numFmtId="164" fontId="6" fillId="0" borderId="9" xfId="1" applyNumberFormat="1" applyFont="1" applyBorder="1" applyAlignment="1">
      <alignment vertical="center"/>
    </xf>
    <xf numFmtId="0" fontId="6" fillId="0" borderId="9" xfId="1" applyFont="1" applyBorder="1" applyAlignment="1">
      <alignment vertical="center"/>
    </xf>
    <xf numFmtId="164" fontId="4" fillId="0" borderId="9" xfId="1" applyNumberFormat="1" applyFont="1" applyBorder="1" applyAlignment="1">
      <alignment vertical="center"/>
    </xf>
    <xf numFmtId="0" fontId="4" fillId="1" borderId="9" xfId="1" applyFont="1" applyFill="1" applyBorder="1" applyAlignment="1">
      <alignment vertical="center"/>
    </xf>
    <xf numFmtId="164" fontId="4" fillId="0" borderId="4" xfId="1" applyNumberFormat="1" applyFont="1" applyBorder="1" applyAlignment="1">
      <alignment vertical="center"/>
    </xf>
    <xf numFmtId="0" fontId="4" fillId="0" borderId="15" xfId="1" applyFont="1" applyBorder="1" applyAlignment="1">
      <alignment vertical="center"/>
    </xf>
    <xf numFmtId="164" fontId="7" fillId="0" borderId="0" xfId="1" applyNumberFormat="1" applyFont="1" applyAlignment="1">
      <alignment vertical="center"/>
    </xf>
    <xf numFmtId="164" fontId="8" fillId="0" borderId="1" xfId="1" applyNumberFormat="1" applyFont="1" applyBorder="1" applyAlignment="1">
      <alignment vertical="center"/>
    </xf>
    <xf numFmtId="164" fontId="8" fillId="0" borderId="9" xfId="1" applyNumberFormat="1" applyFont="1" applyBorder="1" applyAlignment="1">
      <alignment vertical="center"/>
    </xf>
    <xf numFmtId="0" fontId="8" fillId="1" borderId="9" xfId="1" applyFont="1" applyFill="1" applyBorder="1" applyAlignment="1">
      <alignment vertical="center"/>
    </xf>
    <xf numFmtId="0" fontId="7" fillId="0" borderId="15" xfId="1" applyFont="1" applyBorder="1" applyAlignment="1">
      <alignment vertical="center"/>
    </xf>
    <xf numFmtId="164" fontId="7" fillId="0" borderId="9" xfId="1" applyNumberFormat="1" applyFont="1" applyBorder="1" applyAlignment="1">
      <alignment vertical="center"/>
    </xf>
    <xf numFmtId="0" fontId="7" fillId="0" borderId="9" xfId="1" applyFont="1" applyBorder="1" applyAlignment="1">
      <alignment vertical="center"/>
    </xf>
    <xf numFmtId="164" fontId="8" fillId="1" borderId="9" xfId="1" applyNumberFormat="1" applyFont="1" applyFill="1" applyBorder="1" applyAlignment="1">
      <alignment vertical="center"/>
    </xf>
    <xf numFmtId="164" fontId="6" fillId="0" borderId="1" xfId="1" applyNumberFormat="1" applyFont="1" applyBorder="1" applyAlignment="1">
      <alignment vertical="center"/>
    </xf>
    <xf numFmtId="0" fontId="10" fillId="0" borderId="0" xfId="1" applyFont="1" applyAlignment="1">
      <alignment vertical="center"/>
    </xf>
    <xf numFmtId="49" fontId="13" fillId="1" borderId="10" xfId="1" applyNumberFormat="1" applyFont="1" applyFill="1" applyBorder="1" applyAlignment="1">
      <alignment horizontal="center" vertical="center"/>
    </xf>
    <xf numFmtId="165" fontId="10" fillId="0" borderId="10" xfId="1" applyNumberFormat="1" applyFont="1" applyBorder="1" applyAlignment="1">
      <alignment horizontal="right" vertical="center"/>
    </xf>
    <xf numFmtId="49" fontId="13" fillId="1" borderId="13" xfId="1" applyNumberFormat="1" applyFont="1" applyFill="1" applyBorder="1" applyAlignment="1">
      <alignment horizontal="center" vertical="center"/>
    </xf>
    <xf numFmtId="0" fontId="13" fillId="1" borderId="9" xfId="1" applyFont="1" applyFill="1" applyBorder="1" applyAlignment="1">
      <alignment horizontal="center" vertical="center"/>
    </xf>
    <xf numFmtId="0" fontId="13" fillId="0" borderId="27" xfId="1" applyFont="1" applyFill="1" applyBorder="1" applyAlignment="1">
      <alignment horizontal="center" vertical="center"/>
    </xf>
    <xf numFmtId="0" fontId="3" fillId="0" borderId="27" xfId="1" applyFont="1" applyFill="1" applyBorder="1" applyAlignment="1">
      <alignment horizontal="center" vertical="center"/>
    </xf>
    <xf numFmtId="49" fontId="13" fillId="0" borderId="27" xfId="1" applyNumberFormat="1" applyFont="1" applyFill="1" applyBorder="1" applyAlignment="1">
      <alignment horizontal="center" vertical="center"/>
    </xf>
    <xf numFmtId="0" fontId="13" fillId="1" borderId="10" xfId="1" applyFont="1" applyFill="1" applyBorder="1" applyAlignment="1">
      <alignment horizontal="center" vertical="center"/>
    </xf>
    <xf numFmtId="49" fontId="5" fillId="0" borderId="0" xfId="1" applyNumberFormat="1" applyFont="1" applyAlignment="1">
      <alignment vertical="center"/>
    </xf>
    <xf numFmtId="164" fontId="4" fillId="0" borderId="1" xfId="1" applyNumberFormat="1" applyFont="1" applyBorder="1" applyAlignment="1">
      <alignment vertical="center"/>
    </xf>
    <xf numFmtId="0" fontId="4" fillId="0" borderId="2" xfId="1" applyFont="1" applyBorder="1" applyAlignment="1">
      <alignment vertical="center"/>
    </xf>
    <xf numFmtId="165" fontId="6" fillId="0" borderId="1" xfId="1" applyNumberFormat="1" applyFont="1" applyBorder="1" applyAlignment="1">
      <alignment vertical="center"/>
    </xf>
    <xf numFmtId="0" fontId="6" fillId="0" borderId="3" xfId="1" applyFont="1" applyBorder="1" applyAlignment="1">
      <alignment vertical="center"/>
    </xf>
    <xf numFmtId="165" fontId="4" fillId="0" borderId="1" xfId="1" applyNumberFormat="1" applyFont="1" applyBorder="1" applyAlignment="1">
      <alignment vertical="center"/>
    </xf>
    <xf numFmtId="165" fontId="4" fillId="0" borderId="3" xfId="1" applyNumberFormat="1" applyFont="1" applyBorder="1" applyAlignment="1">
      <alignment vertical="center"/>
    </xf>
    <xf numFmtId="165" fontId="4" fillId="0" borderId="4" xfId="1" applyNumberFormat="1" applyFont="1" applyBorder="1" applyAlignment="1">
      <alignment vertical="center"/>
    </xf>
    <xf numFmtId="165" fontId="4" fillId="0" borderId="5" xfId="1" applyNumberFormat="1" applyFont="1" applyBorder="1" applyAlignment="1">
      <alignment vertical="center"/>
    </xf>
    <xf numFmtId="165" fontId="4" fillId="0" borderId="11" xfId="1" applyNumberFormat="1" applyFont="1" applyBorder="1" applyAlignment="1">
      <alignment vertical="center"/>
    </xf>
    <xf numFmtId="165" fontId="4" fillId="0" borderId="13" xfId="1" applyNumberFormat="1" applyFont="1" applyBorder="1" applyAlignment="1">
      <alignment vertical="center"/>
    </xf>
    <xf numFmtId="0" fontId="4" fillId="0" borderId="0" xfId="1" applyFont="1" applyAlignment="1">
      <alignment horizontal="center" vertical="center"/>
    </xf>
    <xf numFmtId="0" fontId="4" fillId="0" borderId="3" xfId="1" applyFont="1" applyBorder="1" applyAlignment="1">
      <alignment vertical="center"/>
    </xf>
    <xf numFmtId="0" fontId="4" fillId="0" borderId="5" xfId="1" applyFont="1" applyBorder="1" applyAlignment="1">
      <alignment vertical="center"/>
    </xf>
    <xf numFmtId="167" fontId="4" fillId="0" borderId="10" xfId="1" applyNumberFormat="1" applyFont="1" applyBorder="1" applyAlignment="1">
      <alignment vertical="center"/>
    </xf>
    <xf numFmtId="165" fontId="4" fillId="1" borderId="11" xfId="1" applyNumberFormat="1" applyFont="1" applyFill="1" applyBorder="1" applyAlignment="1">
      <alignment vertical="center"/>
    </xf>
    <xf numFmtId="165" fontId="4" fillId="1" borderId="13" xfId="1" applyNumberFormat="1" applyFont="1" applyFill="1" applyBorder="1" applyAlignment="1">
      <alignment vertical="center"/>
    </xf>
    <xf numFmtId="165" fontId="4" fillId="1" borderId="10" xfId="1" applyNumberFormat="1" applyFont="1" applyFill="1" applyBorder="1" applyAlignment="1">
      <alignment vertical="center"/>
    </xf>
    <xf numFmtId="49" fontId="5" fillId="0" borderId="10" xfId="1" applyNumberFormat="1" applyFont="1" applyBorder="1" applyAlignment="1">
      <alignment horizontal="right" vertical="top" wrapText="1"/>
    </xf>
    <xf numFmtId="167" fontId="4" fillId="1" borderId="11" xfId="1" applyNumberFormat="1" applyFont="1" applyFill="1" applyBorder="1" applyAlignment="1">
      <alignment vertical="center"/>
    </xf>
    <xf numFmtId="165" fontId="4" fillId="1" borderId="1" xfId="1" applyNumberFormat="1" applyFont="1" applyFill="1" applyBorder="1" applyAlignment="1">
      <alignment vertical="center"/>
    </xf>
    <xf numFmtId="0" fontId="2" fillId="0" borderId="0" xfId="2" applyAlignment="1">
      <alignment vertical="center"/>
    </xf>
    <xf numFmtId="0" fontId="14" fillId="0" borderId="0" xfId="2" applyFont="1" applyAlignment="1">
      <alignment vertical="center"/>
    </xf>
    <xf numFmtId="0" fontId="15" fillId="0" borderId="0" xfId="2" applyFont="1" applyAlignment="1">
      <alignment vertical="center"/>
    </xf>
    <xf numFmtId="0" fontId="10" fillId="0" borderId="0" xfId="2" applyFont="1" applyAlignment="1">
      <alignment vertical="center"/>
    </xf>
    <xf numFmtId="0" fontId="16" fillId="0" borderId="0" xfId="2" applyFont="1" applyAlignment="1">
      <alignment vertical="center"/>
    </xf>
    <xf numFmtId="0" fontId="10" fillId="3" borderId="0" xfId="2" applyFont="1" applyFill="1" applyAlignment="1">
      <alignment vertical="center"/>
    </xf>
    <xf numFmtId="0" fontId="15" fillId="0" borderId="0" xfId="2" applyFont="1" applyAlignment="1">
      <alignment vertical="center" wrapText="1"/>
    </xf>
    <xf numFmtId="0" fontId="15" fillId="0" borderId="29" xfId="2" applyFont="1" applyBorder="1" applyAlignment="1">
      <alignment vertical="center"/>
    </xf>
    <xf numFmtId="1" fontId="15" fillId="0" borderId="33" xfId="2" quotePrefix="1" applyNumberFormat="1" applyFont="1" applyBorder="1" applyAlignment="1">
      <alignment horizontal="center" vertical="center"/>
    </xf>
    <xf numFmtId="0" fontId="15" fillId="0" borderId="34" xfId="2" applyFont="1" applyBorder="1" applyAlignment="1">
      <alignment vertical="center"/>
    </xf>
    <xf numFmtId="0" fontId="15" fillId="0" borderId="36" xfId="2" applyFont="1" applyBorder="1" applyAlignment="1">
      <alignment vertical="center"/>
    </xf>
    <xf numFmtId="0" fontId="16" fillId="3" borderId="37" xfId="2" applyFont="1" applyFill="1" applyBorder="1" applyAlignment="1">
      <alignment horizontal="center" vertical="center"/>
    </xf>
    <xf numFmtId="0" fontId="16" fillId="3" borderId="42" xfId="2" applyFont="1" applyFill="1" applyBorder="1" applyAlignment="1">
      <alignment vertical="center"/>
    </xf>
    <xf numFmtId="1" fontId="15" fillId="0" borderId="0" xfId="2" applyNumberFormat="1" applyFont="1" applyBorder="1" applyAlignment="1">
      <alignment vertical="center"/>
    </xf>
    <xf numFmtId="0" fontId="16" fillId="0" borderId="0" xfId="2" applyFont="1" applyAlignment="1">
      <alignment horizontal="center" vertical="center"/>
    </xf>
    <xf numFmtId="0" fontId="2" fillId="3" borderId="49" xfId="2" applyFill="1" applyBorder="1" applyAlignment="1">
      <alignment horizontal="center" vertical="center" wrapText="1"/>
    </xf>
    <xf numFmtId="0" fontId="16" fillId="3" borderId="25" xfId="2" applyFont="1" applyFill="1" applyBorder="1" applyAlignment="1">
      <alignment horizontal="center" vertical="center" wrapText="1"/>
    </xf>
    <xf numFmtId="0" fontId="14" fillId="0" borderId="0" xfId="2" applyFont="1" applyBorder="1" applyAlignment="1">
      <alignment vertical="center"/>
    </xf>
    <xf numFmtId="0" fontId="2" fillId="0" borderId="29" xfId="2" applyBorder="1" applyAlignment="1">
      <alignment vertical="center"/>
    </xf>
    <xf numFmtId="0" fontId="15" fillId="0" borderId="55" xfId="2" applyFont="1" applyBorder="1" applyAlignment="1">
      <alignment vertical="center"/>
    </xf>
    <xf numFmtId="0" fontId="2" fillId="0" borderId="34" xfId="2" applyBorder="1" applyAlignment="1">
      <alignment vertical="center"/>
    </xf>
    <xf numFmtId="0" fontId="15" fillId="0" borderId="57" xfId="2" applyFont="1" applyBorder="1" applyAlignment="1">
      <alignment vertical="center"/>
    </xf>
    <xf numFmtId="0" fontId="1" fillId="0" borderId="60" xfId="1" applyBorder="1" applyAlignment="1">
      <alignment horizontal="center" vertical="center"/>
    </xf>
    <xf numFmtId="0" fontId="16" fillId="0" borderId="62" xfId="1" applyFont="1" applyBorder="1" applyAlignment="1">
      <alignment horizontal="center" vertical="center"/>
    </xf>
    <xf numFmtId="0" fontId="17" fillId="0" borderId="0" xfId="2" applyFont="1" applyAlignment="1">
      <alignment vertical="center"/>
    </xf>
    <xf numFmtId="0" fontId="18" fillId="0" borderId="0" xfId="2" applyFont="1" applyAlignment="1">
      <alignment vertical="center"/>
    </xf>
    <xf numFmtId="0" fontId="16" fillId="3" borderId="16" xfId="2" applyFont="1" applyFill="1" applyBorder="1" applyAlignment="1">
      <alignment vertical="center"/>
    </xf>
    <xf numFmtId="0" fontId="16" fillId="3" borderId="17" xfId="2" applyFont="1" applyFill="1" applyBorder="1" applyAlignment="1">
      <alignment vertical="center"/>
    </xf>
    <xf numFmtId="0" fontId="16" fillId="3" borderId="18" xfId="2" applyFont="1" applyFill="1" applyBorder="1" applyAlignment="1">
      <alignment vertical="center"/>
    </xf>
    <xf numFmtId="0" fontId="16" fillId="3" borderId="19" xfId="2" applyFont="1" applyFill="1" applyBorder="1" applyAlignment="1">
      <alignment vertical="center"/>
    </xf>
    <xf numFmtId="0" fontId="16" fillId="3" borderId="0" xfId="2" applyFont="1" applyFill="1" applyBorder="1" applyAlignment="1">
      <alignment vertical="center"/>
    </xf>
    <xf numFmtId="0" fontId="16" fillId="3" borderId="0" xfId="2" applyFont="1" applyFill="1" applyBorder="1" applyAlignment="1">
      <alignment horizontal="center" vertical="center"/>
    </xf>
    <xf numFmtId="0" fontId="16" fillId="3" borderId="20" xfId="2" applyFont="1" applyFill="1" applyBorder="1" applyAlignment="1">
      <alignment vertical="center"/>
    </xf>
    <xf numFmtId="0" fontId="19" fillId="0" borderId="0" xfId="2" applyFont="1" applyBorder="1" applyAlignment="1">
      <alignment vertical="center"/>
    </xf>
    <xf numFmtId="0" fontId="19" fillId="0" borderId="0" xfId="2" applyFont="1" applyAlignment="1">
      <alignment vertical="center"/>
    </xf>
    <xf numFmtId="0" fontId="19" fillId="3" borderId="19" xfId="2" applyFont="1" applyFill="1" applyBorder="1" applyAlignment="1">
      <alignment horizontal="center" vertical="center"/>
    </xf>
    <xf numFmtId="0" fontId="19" fillId="3" borderId="64" xfId="2" applyFont="1" applyFill="1" applyBorder="1" applyAlignment="1">
      <alignment horizontal="center" vertical="center"/>
    </xf>
    <xf numFmtId="0" fontId="19" fillId="3" borderId="0" xfId="2" applyFont="1" applyFill="1" applyBorder="1" applyAlignment="1">
      <alignment horizontal="center" vertical="center"/>
    </xf>
    <xf numFmtId="0" fontId="19" fillId="3" borderId="20" xfId="2" applyFont="1" applyFill="1" applyBorder="1" applyAlignment="1">
      <alignment horizontal="center" vertical="center"/>
    </xf>
    <xf numFmtId="0" fontId="19" fillId="3" borderId="21" xfId="2" applyFont="1" applyFill="1" applyBorder="1" applyAlignment="1">
      <alignment horizontal="center" vertical="center"/>
    </xf>
    <xf numFmtId="0" fontId="19" fillId="3" borderId="22" xfId="2" applyFont="1" applyFill="1" applyBorder="1" applyAlignment="1">
      <alignment horizontal="center" vertical="center"/>
    </xf>
    <xf numFmtId="0" fontId="19" fillId="3" borderId="23" xfId="2" applyFont="1" applyFill="1" applyBorder="1" applyAlignment="1">
      <alignment horizontal="center" vertical="center"/>
    </xf>
    <xf numFmtId="0" fontId="20" fillId="0" borderId="0" xfId="2" applyFont="1" applyBorder="1" applyAlignment="1">
      <alignment vertical="center"/>
    </xf>
    <xf numFmtId="0" fontId="2" fillId="0" borderId="0" xfId="2" applyFont="1" applyBorder="1" applyAlignment="1">
      <alignment vertical="center"/>
    </xf>
    <xf numFmtId="0" fontId="2" fillId="0" borderId="0" xfId="2" applyFont="1" applyAlignment="1">
      <alignment vertical="center"/>
    </xf>
    <xf numFmtId="0" fontId="1" fillId="0" borderId="65" xfId="1" applyBorder="1"/>
    <xf numFmtId="0" fontId="1" fillId="0" borderId="66" xfId="1" applyBorder="1"/>
    <xf numFmtId="0" fontId="21" fillId="0" borderId="66" xfId="1" applyFont="1" applyBorder="1"/>
    <xf numFmtId="0" fontId="1" fillId="0" borderId="67" xfId="1" applyBorder="1"/>
    <xf numFmtId="0" fontId="1" fillId="0" borderId="35" xfId="1" applyBorder="1"/>
    <xf numFmtId="0" fontId="1" fillId="0" borderId="68" xfId="1" applyBorder="1"/>
    <xf numFmtId="0" fontId="22" fillId="0" borderId="0" xfId="1" applyFont="1" applyBorder="1"/>
    <xf numFmtId="0" fontId="21" fillId="0" borderId="0" xfId="1" applyFont="1" applyBorder="1"/>
    <xf numFmtId="0" fontId="21" fillId="0" borderId="0" xfId="1" applyFont="1" applyBorder="1" applyAlignment="1">
      <alignment horizontal="left"/>
    </xf>
    <xf numFmtId="0" fontId="5" fillId="0" borderId="0" xfId="1" applyFont="1"/>
    <xf numFmtId="0" fontId="5" fillId="0" borderId="68" xfId="1" applyFont="1" applyBorder="1"/>
    <xf numFmtId="0" fontId="5" fillId="0" borderId="0" xfId="1" applyFont="1" applyBorder="1"/>
    <xf numFmtId="0" fontId="5" fillId="0" borderId="35" xfId="1" applyFont="1" applyBorder="1"/>
    <xf numFmtId="0" fontId="21" fillId="0" borderId="0" xfId="1" applyFont="1" applyAlignment="1">
      <alignment horizontal="left"/>
    </xf>
    <xf numFmtId="0" fontId="22" fillId="0" borderId="0" xfId="1" applyFont="1"/>
    <xf numFmtId="0" fontId="21" fillId="0" borderId="0" xfId="1" applyFont="1"/>
    <xf numFmtId="0" fontId="10" fillId="0" borderId="0" xfId="1" applyFont="1"/>
    <xf numFmtId="0" fontId="10" fillId="0" borderId="68" xfId="1" applyFont="1" applyBorder="1"/>
    <xf numFmtId="0" fontId="4" fillId="0" borderId="0" xfId="1" applyFont="1" applyBorder="1"/>
    <xf numFmtId="0" fontId="4" fillId="0" borderId="35" xfId="1" applyFont="1" applyBorder="1"/>
    <xf numFmtId="0" fontId="4" fillId="0" borderId="68" xfId="1" applyFont="1" applyBorder="1"/>
    <xf numFmtId="0" fontId="23" fillId="0" borderId="0" xfId="1" applyFont="1"/>
    <xf numFmtId="0" fontId="24" fillId="0" borderId="0" xfId="1" applyFont="1" applyBorder="1"/>
    <xf numFmtId="0" fontId="4" fillId="0" borderId="69" xfId="1" applyFont="1" applyBorder="1"/>
    <xf numFmtId="0" fontId="4" fillId="0" borderId="70" xfId="1" applyFont="1" applyBorder="1"/>
    <xf numFmtId="0" fontId="24" fillId="0" borderId="70" xfId="1" applyFont="1" applyBorder="1"/>
    <xf numFmtId="0" fontId="4" fillId="0" borderId="71" xfId="1" applyFont="1" applyBorder="1"/>
    <xf numFmtId="0" fontId="1" fillId="4" borderId="0" xfId="1" applyFill="1"/>
    <xf numFmtId="0" fontId="16" fillId="4" borderId="0" xfId="1" applyFont="1" applyFill="1" applyBorder="1" applyAlignment="1">
      <alignment horizontal="center"/>
    </xf>
    <xf numFmtId="0" fontId="1" fillId="0" borderId="0" xfId="1" applyAlignment="1">
      <alignment vertical="center"/>
    </xf>
    <xf numFmtId="0" fontId="26" fillId="0" borderId="0" xfId="1" applyFont="1" applyAlignment="1">
      <alignment vertical="center"/>
    </xf>
    <xf numFmtId="0" fontId="27" fillId="0" borderId="0" xfId="1" applyFont="1" applyAlignment="1">
      <alignment vertical="center"/>
    </xf>
    <xf numFmtId="0" fontId="28" fillId="0" borderId="0" xfId="1" applyFont="1" applyAlignment="1">
      <alignment horizontal="center" vertical="center"/>
    </xf>
    <xf numFmtId="0" fontId="28" fillId="0" borderId="0" xfId="1" applyFont="1" applyBorder="1" applyAlignment="1">
      <alignment horizontal="center" vertical="center"/>
    </xf>
    <xf numFmtId="0" fontId="27" fillId="0" borderId="0" xfId="1" applyFont="1" applyAlignment="1">
      <alignment horizontal="center" vertical="center"/>
    </xf>
    <xf numFmtId="0" fontId="28" fillId="0" borderId="0" xfId="1" applyFont="1" applyFill="1" applyBorder="1" applyAlignment="1">
      <alignment horizontal="center" vertical="center"/>
    </xf>
    <xf numFmtId="0" fontId="27" fillId="0" borderId="0" xfId="1" applyFont="1" applyAlignment="1">
      <alignment horizontal="left" vertical="center"/>
    </xf>
    <xf numFmtId="0" fontId="27" fillId="0" borderId="0" xfId="1" applyFont="1" applyAlignment="1">
      <alignment horizontal="right" vertical="center"/>
    </xf>
    <xf numFmtId="0" fontId="1" fillId="0" borderId="0" xfId="1" applyBorder="1" applyAlignment="1">
      <alignment vertical="center"/>
    </xf>
    <xf numFmtId="3" fontId="15" fillId="0" borderId="57" xfId="2" applyNumberFormat="1" applyFont="1" applyBorder="1" applyAlignment="1">
      <alignment vertical="center"/>
    </xf>
    <xf numFmtId="0" fontId="28" fillId="0" borderId="0" xfId="1" applyFont="1" applyFill="1" applyBorder="1" applyAlignment="1">
      <alignment horizontal="center" vertical="center"/>
    </xf>
    <xf numFmtId="0" fontId="28" fillId="0" borderId="0" xfId="1" applyFont="1" applyAlignment="1">
      <alignment horizontal="center" vertical="center"/>
    </xf>
    <xf numFmtId="0" fontId="28" fillId="2" borderId="71" xfId="1" applyFont="1" applyFill="1" applyBorder="1" applyAlignment="1">
      <alignment horizontal="center" vertical="center"/>
    </xf>
    <xf numFmtId="0" fontId="27" fillId="0" borderId="70" xfId="1" applyFont="1" applyBorder="1"/>
    <xf numFmtId="0" fontId="27" fillId="0" borderId="69" xfId="1" applyFont="1" applyBorder="1"/>
    <xf numFmtId="0" fontId="28" fillId="2" borderId="67" xfId="1" applyFont="1" applyFill="1" applyBorder="1" applyAlignment="1">
      <alignment horizontal="center" vertical="center"/>
    </xf>
    <xf numFmtId="0" fontId="27" fillId="0" borderId="66" xfId="1" applyFont="1" applyBorder="1"/>
    <xf numFmtId="0" fontId="27" fillId="0" borderId="65" xfId="1" applyFont="1" applyBorder="1"/>
    <xf numFmtId="0" fontId="28" fillId="0" borderId="0" xfId="1" applyFont="1" applyAlignment="1">
      <alignment horizontal="right" vertical="center"/>
    </xf>
    <xf numFmtId="0" fontId="28" fillId="0" borderId="66" xfId="1" applyFont="1" applyBorder="1" applyAlignment="1">
      <alignment horizontal="center" vertical="center"/>
    </xf>
    <xf numFmtId="0" fontId="27" fillId="0" borderId="0" xfId="1" applyFont="1" applyAlignment="1">
      <alignment horizontal="center" vertical="center"/>
    </xf>
    <xf numFmtId="0" fontId="27" fillId="0" borderId="0" xfId="1" applyFont="1" applyAlignment="1">
      <alignment horizontal="right" vertical="center"/>
    </xf>
    <xf numFmtId="0" fontId="27" fillId="0" borderId="0" xfId="1" applyFont="1" applyAlignment="1">
      <alignment horizontal="left" vertical="center"/>
    </xf>
    <xf numFmtId="0" fontId="19" fillId="2" borderId="71" xfId="1" applyFont="1" applyFill="1" applyBorder="1" applyAlignment="1">
      <alignment horizontal="center" vertical="center"/>
    </xf>
    <xf numFmtId="0" fontId="28" fillId="2" borderId="70" xfId="1" applyFont="1" applyFill="1" applyBorder="1" applyAlignment="1">
      <alignment horizontal="center" vertical="center"/>
    </xf>
    <xf numFmtId="0" fontId="28" fillId="2" borderId="69" xfId="1" applyFont="1" applyFill="1" applyBorder="1" applyAlignment="1">
      <alignment horizontal="center" vertical="center"/>
    </xf>
    <xf numFmtId="0" fontId="0" fillId="0" borderId="67" xfId="0" applyBorder="1" applyAlignment="1">
      <alignment horizontal="center" vertical="center"/>
    </xf>
    <xf numFmtId="0" fontId="0" fillId="0" borderId="66" xfId="0" applyBorder="1" applyAlignment="1">
      <alignment horizontal="center" vertical="center"/>
    </xf>
    <xf numFmtId="0" fontId="0" fillId="0" borderId="65" xfId="0" applyBorder="1" applyAlignment="1">
      <alignment horizontal="center" vertical="center"/>
    </xf>
    <xf numFmtId="0" fontId="25" fillId="2" borderId="26" xfId="1" applyFont="1" applyFill="1" applyBorder="1" applyAlignment="1">
      <alignment horizontal="center" vertical="center"/>
    </xf>
    <xf numFmtId="0" fontId="25" fillId="2" borderId="25" xfId="1" applyFont="1" applyFill="1" applyBorder="1" applyAlignment="1">
      <alignment horizontal="center" vertical="center"/>
    </xf>
    <xf numFmtId="0" fontId="25" fillId="2" borderId="49" xfId="1" applyFont="1" applyFill="1" applyBorder="1" applyAlignment="1">
      <alignment horizontal="center" vertical="center"/>
    </xf>
    <xf numFmtId="0" fontId="21" fillId="0" borderId="0" xfId="1" applyFont="1" applyBorder="1" applyAlignment="1">
      <alignment horizontal="left"/>
    </xf>
    <xf numFmtId="0" fontId="21" fillId="0" borderId="68" xfId="1" applyFont="1" applyBorder="1" applyAlignment="1">
      <alignment horizontal="left"/>
    </xf>
    <xf numFmtId="0" fontId="10" fillId="0" borderId="0" xfId="2" applyFont="1" applyAlignment="1">
      <alignment vertical="center" wrapText="1"/>
    </xf>
    <xf numFmtId="0" fontId="17" fillId="0" borderId="0" xfId="2" applyFont="1" applyAlignment="1">
      <alignment vertical="center"/>
    </xf>
    <xf numFmtId="0" fontId="2" fillId="0" borderId="0" xfId="2" applyAlignment="1">
      <alignment vertical="center"/>
    </xf>
    <xf numFmtId="0" fontId="16" fillId="3" borderId="26" xfId="2" applyFont="1" applyFill="1" applyBorder="1" applyAlignment="1">
      <alignment horizontal="center" vertical="center" wrapText="1"/>
    </xf>
    <xf numFmtId="0" fontId="16" fillId="3" borderId="49" xfId="2" applyFont="1" applyFill="1" applyBorder="1" applyAlignment="1">
      <alignment horizontal="center" vertical="center" wrapText="1"/>
    </xf>
    <xf numFmtId="0" fontId="15" fillId="0" borderId="55" xfId="2" applyFont="1" applyBorder="1" applyAlignment="1">
      <alignment horizontal="left" vertical="center"/>
    </xf>
    <xf numFmtId="0" fontId="16" fillId="3" borderId="61" xfId="2" applyFont="1" applyFill="1" applyBorder="1" applyAlignment="1">
      <alignment horizontal="center" vertical="center"/>
    </xf>
    <xf numFmtId="0" fontId="1" fillId="0" borderId="63" xfId="1" applyBorder="1" applyAlignment="1">
      <alignment horizontal="center" vertical="center"/>
    </xf>
    <xf numFmtId="0" fontId="1" fillId="0" borderId="60" xfId="1" applyBorder="1" applyAlignment="1">
      <alignment horizontal="center" vertical="center"/>
    </xf>
    <xf numFmtId="0" fontId="15" fillId="0" borderId="57" xfId="2" applyFont="1" applyBorder="1" applyAlignment="1">
      <alignment horizontal="left" vertical="center"/>
    </xf>
    <xf numFmtId="0" fontId="16" fillId="0" borderId="62" xfId="2" applyFont="1" applyFill="1" applyBorder="1" applyAlignment="1">
      <alignment horizontal="center" vertical="center"/>
    </xf>
    <xf numFmtId="0" fontId="15" fillId="0" borderId="32" xfId="2" applyFont="1" applyBorder="1" applyAlignment="1">
      <alignment horizontal="left" vertical="center"/>
    </xf>
    <xf numFmtId="2" fontId="15" fillId="0" borderId="32" xfId="2" applyNumberFormat="1" applyFont="1" applyBorder="1" applyAlignment="1">
      <alignment vertical="center"/>
    </xf>
    <xf numFmtId="2" fontId="15" fillId="0" borderId="35" xfId="2" applyNumberFormat="1" applyFont="1" applyBorder="1" applyAlignment="1">
      <alignment vertical="center"/>
    </xf>
    <xf numFmtId="0" fontId="15" fillId="0" borderId="28" xfId="2" applyFont="1" applyBorder="1" applyAlignment="1">
      <alignment vertical="center"/>
    </xf>
    <xf numFmtId="0" fontId="2" fillId="0" borderId="28" xfId="2" applyBorder="1" applyAlignment="1">
      <alignment vertical="center"/>
    </xf>
    <xf numFmtId="0" fontId="2" fillId="0" borderId="0" xfId="2" applyBorder="1" applyAlignment="1">
      <alignment vertical="center"/>
    </xf>
    <xf numFmtId="0" fontId="15" fillId="0" borderId="32" xfId="2" applyFont="1" applyBorder="1" applyAlignment="1">
      <alignment vertical="center" wrapText="1"/>
    </xf>
    <xf numFmtId="168" fontId="15" fillId="0" borderId="32" xfId="3" applyNumberFormat="1" applyFont="1" applyBorder="1" applyAlignment="1">
      <alignment vertical="center"/>
    </xf>
    <xf numFmtId="168" fontId="15" fillId="0" borderId="35" xfId="3" applyNumberFormat="1" applyFont="1" applyBorder="1" applyAlignment="1">
      <alignment vertical="center"/>
    </xf>
    <xf numFmtId="168" fontId="15" fillId="0" borderId="31" xfId="3" applyNumberFormat="1" applyFont="1" applyBorder="1" applyAlignment="1">
      <alignment vertical="center"/>
    </xf>
    <xf numFmtId="168" fontId="15" fillId="0" borderId="30" xfId="3" applyNumberFormat="1" applyFont="1" applyBorder="1" applyAlignment="1">
      <alignment vertical="center"/>
    </xf>
    <xf numFmtId="0" fontId="10" fillId="0" borderId="22" xfId="2" applyFont="1" applyBorder="1" applyAlignment="1">
      <alignment horizontal="left" vertical="center" wrapText="1" shrinkToFit="1"/>
    </xf>
    <xf numFmtId="2" fontId="15" fillId="0" borderId="45" xfId="2" applyNumberFormat="1" applyFont="1" applyBorder="1" applyAlignment="1">
      <alignment vertical="center"/>
    </xf>
    <xf numFmtId="2" fontId="15" fillId="0" borderId="46" xfId="2" applyNumberFormat="1" applyFont="1" applyBorder="1" applyAlignment="1">
      <alignment vertical="center"/>
    </xf>
    <xf numFmtId="1" fontId="15" fillId="0" borderId="45" xfId="2" applyNumberFormat="1" applyFont="1" applyBorder="1" applyAlignment="1">
      <alignment vertical="center"/>
    </xf>
    <xf numFmtId="1" fontId="15" fillId="0" borderId="44" xfId="2" applyNumberFormat="1" applyFont="1" applyBorder="1" applyAlignment="1">
      <alignment vertical="center"/>
    </xf>
    <xf numFmtId="1" fontId="15" fillId="0" borderId="43" xfId="2" applyNumberFormat="1" applyFont="1" applyBorder="1" applyAlignment="1">
      <alignment vertical="center"/>
    </xf>
    <xf numFmtId="0" fontId="16" fillId="3" borderId="50" xfId="2" applyFont="1" applyFill="1" applyBorder="1" applyAlignment="1">
      <alignment horizontal="center" vertical="center"/>
    </xf>
    <xf numFmtId="0" fontId="16" fillId="3" borderId="24" xfId="2" applyFont="1" applyFill="1" applyBorder="1" applyAlignment="1">
      <alignment horizontal="center" vertical="center"/>
    </xf>
    <xf numFmtId="0" fontId="16" fillId="3" borderId="26" xfId="2" applyFont="1" applyFill="1" applyBorder="1" applyAlignment="1">
      <alignment horizontal="center" vertical="center"/>
    </xf>
    <xf numFmtId="1" fontId="15" fillId="0" borderId="57" xfId="2" applyNumberFormat="1" applyFont="1" applyBorder="1" applyAlignment="1">
      <alignment vertical="center"/>
    </xf>
    <xf numFmtId="1" fontId="15" fillId="0" borderId="56" xfId="2" applyNumberFormat="1" applyFont="1" applyBorder="1" applyAlignment="1">
      <alignment vertical="center"/>
    </xf>
    <xf numFmtId="0" fontId="15" fillId="0" borderId="57" xfId="2" applyFont="1" applyBorder="1" applyAlignment="1">
      <alignment vertical="center"/>
    </xf>
    <xf numFmtId="1" fontId="15" fillId="0" borderId="55" xfId="2" applyNumberFormat="1" applyFont="1" applyBorder="1" applyAlignment="1">
      <alignment vertical="center"/>
    </xf>
    <xf numFmtId="1" fontId="15" fillId="0" borderId="54" xfId="2" applyNumberFormat="1" applyFont="1" applyBorder="1" applyAlignment="1">
      <alignment vertical="center"/>
    </xf>
    <xf numFmtId="0" fontId="15" fillId="0" borderId="55" xfId="2" applyFont="1" applyBorder="1" applyAlignment="1">
      <alignment vertical="center"/>
    </xf>
    <xf numFmtId="0" fontId="16" fillId="3" borderId="53" xfId="2" applyFont="1" applyFill="1" applyBorder="1" applyAlignment="1">
      <alignment horizontal="center" vertical="center"/>
    </xf>
    <xf numFmtId="0" fontId="2" fillId="3" borderId="52" xfId="2" applyFill="1" applyBorder="1" applyAlignment="1">
      <alignment horizontal="center" vertical="center"/>
    </xf>
    <xf numFmtId="0" fontId="2" fillId="3" borderId="22" xfId="2" applyFill="1" applyBorder="1" applyAlignment="1">
      <alignment horizontal="center" vertical="center"/>
    </xf>
    <xf numFmtId="0" fontId="2" fillId="3" borderId="52" xfId="2" applyFill="1" applyBorder="1" applyAlignment="1">
      <alignment vertical="center"/>
    </xf>
    <xf numFmtId="0" fontId="2" fillId="3" borderId="51" xfId="2" applyFill="1" applyBorder="1" applyAlignment="1">
      <alignment vertical="center"/>
    </xf>
    <xf numFmtId="0" fontId="16" fillId="3" borderId="25" xfId="2" applyFont="1" applyFill="1" applyBorder="1" applyAlignment="1">
      <alignment horizontal="center" vertical="center" wrapText="1"/>
    </xf>
    <xf numFmtId="0" fontId="16" fillId="3" borderId="48" xfId="2" applyFont="1" applyFill="1" applyBorder="1" applyAlignment="1">
      <alignment horizontal="center" vertical="center" wrapText="1"/>
    </xf>
    <xf numFmtId="2" fontId="15" fillId="0" borderId="0" xfId="2" applyNumberFormat="1" applyFont="1" applyBorder="1" applyAlignment="1">
      <alignment vertical="center"/>
    </xf>
    <xf numFmtId="0" fontId="16" fillId="3" borderId="39" xfId="2" applyFont="1" applyFill="1" applyBorder="1" applyAlignment="1">
      <alignment horizontal="center" vertical="center"/>
    </xf>
    <xf numFmtId="0" fontId="16" fillId="3" borderId="38" xfId="2" applyFont="1" applyFill="1" applyBorder="1" applyAlignment="1">
      <alignment horizontal="center" vertical="center"/>
    </xf>
    <xf numFmtId="0" fontId="15" fillId="0" borderId="47" xfId="2" applyFont="1" applyBorder="1" applyAlignment="1">
      <alignment vertical="center" wrapText="1" shrinkToFit="1"/>
    </xf>
    <xf numFmtId="0" fontId="15" fillId="0" borderId="44" xfId="2" applyFont="1" applyBorder="1" applyAlignment="1">
      <alignment vertical="center" wrapText="1" shrinkToFit="1"/>
    </xf>
    <xf numFmtId="0" fontId="15" fillId="0" borderId="17" xfId="2" applyFont="1" applyBorder="1" applyAlignment="1">
      <alignment vertical="center" wrapText="1" shrinkToFit="1"/>
    </xf>
    <xf numFmtId="0" fontId="15" fillId="0" borderId="46" xfId="2" applyFont="1" applyBorder="1" applyAlignment="1">
      <alignment vertical="center" wrapText="1" shrinkToFit="1"/>
    </xf>
    <xf numFmtId="0" fontId="16" fillId="3" borderId="41" xfId="2" applyFont="1" applyFill="1" applyBorder="1" applyAlignment="1">
      <alignment horizontal="center" vertical="center"/>
    </xf>
    <xf numFmtId="0" fontId="16" fillId="3" borderId="40" xfId="2" applyFont="1" applyFill="1" applyBorder="1" applyAlignment="1">
      <alignment horizontal="center" vertical="center"/>
    </xf>
    <xf numFmtId="0" fontId="14" fillId="0" borderId="0" xfId="2" applyFont="1" applyAlignment="1">
      <alignment vertical="center"/>
    </xf>
    <xf numFmtId="0" fontId="15" fillId="0" borderId="56" xfId="2" applyFont="1" applyBorder="1" applyAlignment="1">
      <alignment horizontal="left" vertical="top"/>
    </xf>
    <xf numFmtId="0" fontId="15" fillId="0" borderId="0" xfId="2" applyFont="1" applyBorder="1" applyAlignment="1">
      <alignment horizontal="left" vertical="top"/>
    </xf>
    <xf numFmtId="0" fontId="15" fillId="0" borderId="34" xfId="2" applyFont="1" applyBorder="1" applyAlignment="1">
      <alignment horizontal="left" vertical="top"/>
    </xf>
    <xf numFmtId="0" fontId="19" fillId="3" borderId="35" xfId="2" applyFont="1" applyFill="1" applyBorder="1" applyAlignment="1">
      <alignment horizontal="center" vertical="center"/>
    </xf>
    <xf numFmtId="0" fontId="19" fillId="3" borderId="0" xfId="2" applyFont="1" applyFill="1" applyBorder="1" applyAlignment="1">
      <alignment horizontal="center" vertical="center"/>
    </xf>
    <xf numFmtId="0" fontId="19" fillId="3" borderId="0" xfId="2" applyFont="1" applyFill="1" applyBorder="1" applyAlignment="1">
      <alignment horizontal="right" vertical="center"/>
    </xf>
    <xf numFmtId="0" fontId="1" fillId="0" borderId="0" xfId="1" applyAlignment="1">
      <alignment horizontal="right" vertical="center"/>
    </xf>
    <xf numFmtId="0" fontId="18" fillId="3" borderId="59" xfId="2" applyFont="1" applyFill="1" applyBorder="1" applyAlignment="1">
      <alignment horizontal="center" vertical="center"/>
    </xf>
    <xf numFmtId="0" fontId="1" fillId="0" borderId="28" xfId="1" applyBorder="1" applyAlignment="1"/>
    <xf numFmtId="0" fontId="1" fillId="0" borderId="58" xfId="1" applyBorder="1" applyAlignment="1"/>
    <xf numFmtId="0" fontId="17" fillId="3" borderId="61" xfId="2" applyFont="1" applyFill="1" applyBorder="1" applyAlignment="1">
      <alignment horizontal="center" vertical="center"/>
    </xf>
    <xf numFmtId="0" fontId="15" fillId="0" borderId="59" xfId="2" applyFont="1" applyBorder="1" applyAlignment="1">
      <alignment vertical="center" wrapText="1"/>
    </xf>
    <xf numFmtId="0" fontId="15" fillId="0" borderId="28" xfId="2" applyFont="1" applyBorder="1" applyAlignment="1">
      <alignment vertical="center" wrapText="1"/>
    </xf>
    <xf numFmtId="0" fontId="15" fillId="0" borderId="58" xfId="2" applyFont="1" applyBorder="1" applyAlignment="1">
      <alignment vertical="center" wrapText="1"/>
    </xf>
    <xf numFmtId="0" fontId="2" fillId="0" borderId="56" xfId="2" applyFont="1" applyBorder="1" applyAlignment="1">
      <alignment vertical="center" wrapText="1"/>
    </xf>
    <xf numFmtId="0" fontId="2" fillId="0" borderId="0" xfId="2" applyFont="1" applyBorder="1" applyAlignment="1">
      <alignment vertical="center" wrapText="1"/>
    </xf>
    <xf numFmtId="0" fontId="2" fillId="0" borderId="34" xfId="2" applyFont="1" applyBorder="1" applyAlignment="1">
      <alignment vertical="center" wrapText="1"/>
    </xf>
    <xf numFmtId="0" fontId="1" fillId="0" borderId="62" xfId="1" applyBorder="1" applyAlignment="1">
      <alignment horizontal="center" vertical="center"/>
    </xf>
    <xf numFmtId="0" fontId="16" fillId="0" borderId="62" xfId="1" applyFont="1" applyBorder="1" applyAlignment="1">
      <alignment horizontal="center" vertical="center"/>
    </xf>
    <xf numFmtId="0" fontId="16" fillId="0" borderId="61" xfId="1" applyFont="1" applyBorder="1" applyAlignment="1">
      <alignment horizontal="center" vertical="center"/>
    </xf>
    <xf numFmtId="164" fontId="4" fillId="0" borderId="2" xfId="1" applyNumberFormat="1" applyFont="1" applyBorder="1" applyAlignment="1">
      <alignment vertical="center"/>
    </xf>
    <xf numFmtId="0" fontId="1" fillId="0" borderId="1" xfId="1" applyBorder="1" applyAlignment="1">
      <alignment vertical="center"/>
    </xf>
    <xf numFmtId="0" fontId="5" fillId="0" borderId="15" xfId="1" applyFont="1" applyBorder="1" applyAlignment="1">
      <alignment vertical="center"/>
    </xf>
    <xf numFmtId="0" fontId="5" fillId="0" borderId="5" xfId="1" applyFont="1" applyBorder="1" applyAlignment="1">
      <alignment vertical="center"/>
    </xf>
    <xf numFmtId="164" fontId="4" fillId="0" borderId="0" xfId="1" applyNumberFormat="1" applyFont="1" applyBorder="1" applyAlignment="1">
      <alignment vertical="center"/>
    </xf>
    <xf numFmtId="0" fontId="1" fillId="0" borderId="4" xfId="1" applyBorder="1" applyAlignment="1">
      <alignment vertical="center"/>
    </xf>
    <xf numFmtId="49" fontId="6" fillId="1" borderId="3" xfId="1" applyNumberFormat="1" applyFont="1" applyFill="1" applyBorder="1" applyAlignment="1">
      <alignment vertical="center"/>
    </xf>
    <xf numFmtId="0" fontId="3" fillId="1" borderId="2" xfId="1" applyFont="1" applyFill="1" applyBorder="1" applyAlignment="1">
      <alignment vertical="center"/>
    </xf>
    <xf numFmtId="164" fontId="6" fillId="0" borderId="2" xfId="1" applyNumberFormat="1" applyFont="1" applyBorder="1" applyAlignment="1">
      <alignment vertical="center"/>
    </xf>
    <xf numFmtId="0" fontId="3" fillId="0" borderId="1" xfId="1" applyFont="1" applyBorder="1" applyAlignment="1">
      <alignment vertical="center"/>
    </xf>
    <xf numFmtId="49" fontId="6" fillId="0" borderId="0" xfId="1" applyNumberFormat="1" applyFont="1" applyAlignment="1">
      <alignment horizontal="center" vertical="center"/>
    </xf>
    <xf numFmtId="0" fontId="1" fillId="0" borderId="0" xfId="1" applyAlignment="1">
      <alignment horizontal="center" vertical="center"/>
    </xf>
    <xf numFmtId="0" fontId="6" fillId="1" borderId="9" xfId="1" applyFont="1" applyFill="1" applyBorder="1" applyAlignment="1">
      <alignment horizontal="center" vertical="center"/>
    </xf>
    <xf numFmtId="0" fontId="1" fillId="1" borderId="9" xfId="1" applyFill="1" applyBorder="1" applyAlignment="1">
      <alignment horizontal="center" vertical="center"/>
    </xf>
    <xf numFmtId="0" fontId="1" fillId="1" borderId="14" xfId="1" applyFill="1" applyBorder="1" applyAlignment="1">
      <alignment horizontal="center" vertical="center"/>
    </xf>
    <xf numFmtId="0" fontId="6" fillId="1" borderId="9" xfId="1" applyFont="1" applyFill="1" applyBorder="1" applyAlignment="1">
      <alignment horizontal="center" vertical="center" wrapText="1"/>
    </xf>
    <xf numFmtId="0" fontId="1" fillId="1" borderId="9" xfId="1" applyFill="1" applyBorder="1" applyAlignment="1">
      <alignment horizontal="center" vertical="center" wrapText="1"/>
    </xf>
    <xf numFmtId="0" fontId="1" fillId="1" borderId="14" xfId="1" applyFill="1" applyBorder="1" applyAlignment="1">
      <alignment horizontal="center" vertical="center" wrapText="1"/>
    </xf>
    <xf numFmtId="49" fontId="6" fillId="1" borderId="13" xfId="1" applyNumberFormat="1" applyFont="1" applyFill="1" applyBorder="1" applyAlignment="1">
      <alignment horizontal="center" vertical="center"/>
    </xf>
    <xf numFmtId="0" fontId="3" fillId="1" borderId="12" xfId="1" applyFont="1" applyFill="1" applyBorder="1" applyAlignment="1">
      <alignment horizontal="center" vertical="center"/>
    </xf>
    <xf numFmtId="0" fontId="3" fillId="1" borderId="11" xfId="1" applyFont="1" applyFill="1" applyBorder="1" applyAlignment="1">
      <alignment horizontal="center" vertical="center"/>
    </xf>
    <xf numFmtId="0" fontId="6" fillId="1" borderId="13" xfId="1" applyFont="1" applyFill="1" applyBorder="1" applyAlignment="1">
      <alignment horizontal="center" vertical="center"/>
    </xf>
    <xf numFmtId="49" fontId="6" fillId="1" borderId="13" xfId="1" applyNumberFormat="1" applyFont="1" applyFill="1" applyBorder="1" applyAlignment="1">
      <alignment vertical="center"/>
    </xf>
    <xf numFmtId="0" fontId="1" fillId="0" borderId="11" xfId="1" applyBorder="1" applyAlignment="1">
      <alignment vertical="center"/>
    </xf>
    <xf numFmtId="0" fontId="1" fillId="0" borderId="9" xfId="1" applyBorder="1" applyAlignment="1">
      <alignment horizontal="center" vertical="center"/>
    </xf>
    <xf numFmtId="0" fontId="6" fillId="1" borderId="14" xfId="1" applyFont="1" applyFill="1" applyBorder="1" applyAlignment="1">
      <alignment horizontal="center" vertical="center"/>
    </xf>
    <xf numFmtId="0" fontId="1" fillId="0" borderId="14" xfId="1" applyBorder="1" applyAlignment="1">
      <alignment horizontal="center" vertical="center"/>
    </xf>
    <xf numFmtId="0" fontId="5" fillId="0" borderId="7" xfId="1" applyFont="1" applyBorder="1" applyAlignment="1">
      <alignment vertical="center" wrapText="1"/>
    </xf>
    <xf numFmtId="0" fontId="5" fillId="0" borderId="0" xfId="1" applyFont="1" applyAlignment="1">
      <alignment vertical="center"/>
    </xf>
    <xf numFmtId="0" fontId="5" fillId="0" borderId="14" xfId="1" applyFont="1" applyBorder="1" applyAlignment="1">
      <alignment vertical="center"/>
    </xf>
    <xf numFmtId="0" fontId="5" fillId="0" borderId="3" xfId="1" applyFont="1" applyBorder="1" applyAlignment="1">
      <alignment vertical="center"/>
    </xf>
    <xf numFmtId="49" fontId="6" fillId="1" borderId="10" xfId="1" applyNumberFormat="1" applyFont="1" applyFill="1" applyBorder="1" applyAlignment="1">
      <alignment horizontal="center" vertical="center"/>
    </xf>
    <xf numFmtId="0" fontId="3" fillId="1" borderId="10" xfId="1" applyFont="1" applyFill="1" applyBorder="1" applyAlignment="1">
      <alignment horizontal="center" vertical="center"/>
    </xf>
    <xf numFmtId="0" fontId="6" fillId="1" borderId="10" xfId="1" applyFont="1" applyFill="1" applyBorder="1" applyAlignment="1">
      <alignment horizontal="center" vertical="center"/>
    </xf>
    <xf numFmtId="0" fontId="6" fillId="1" borderId="15" xfId="1" applyFont="1" applyFill="1" applyBorder="1" applyAlignment="1">
      <alignment horizontal="center" vertical="center"/>
    </xf>
    <xf numFmtId="0" fontId="3" fillId="1" borderId="15" xfId="1" applyFont="1" applyFill="1" applyBorder="1" applyAlignment="1">
      <alignment horizontal="center" vertical="center"/>
    </xf>
    <xf numFmtId="0" fontId="13" fillId="1" borderId="9" xfId="1" applyFont="1" applyFill="1" applyBorder="1" applyAlignment="1">
      <alignment horizontal="center" vertical="center"/>
    </xf>
    <xf numFmtId="0" fontId="3" fillId="1" borderId="9" xfId="1" applyFont="1" applyFill="1" applyBorder="1" applyAlignment="1">
      <alignment horizontal="center" vertical="center"/>
    </xf>
    <xf numFmtId="165" fontId="10" fillId="0" borderId="10" xfId="1" applyNumberFormat="1" applyFont="1" applyBorder="1" applyAlignment="1">
      <alignment horizontal="right" vertical="center"/>
    </xf>
    <xf numFmtId="165" fontId="1" fillId="0" borderId="10" xfId="1" applyNumberFormat="1" applyBorder="1" applyAlignment="1">
      <alignment horizontal="right" vertical="center"/>
    </xf>
    <xf numFmtId="49" fontId="13" fillId="1" borderId="10" xfId="1" applyNumberFormat="1" applyFont="1" applyFill="1" applyBorder="1" applyAlignment="1">
      <alignment horizontal="center" vertical="center"/>
    </xf>
    <xf numFmtId="49" fontId="13" fillId="0" borderId="0" xfId="1" applyNumberFormat="1" applyFont="1" applyAlignment="1">
      <alignment horizontal="center" vertical="center"/>
    </xf>
    <xf numFmtId="165" fontId="10" fillId="0" borderId="11" xfId="1" applyNumberFormat="1" applyFont="1" applyBorder="1" applyAlignment="1">
      <alignment vertical="center"/>
    </xf>
    <xf numFmtId="165" fontId="1" fillId="0" borderId="10" xfId="1" applyNumberFormat="1" applyBorder="1" applyAlignment="1">
      <alignment vertical="center"/>
    </xf>
    <xf numFmtId="165" fontId="10" fillId="0" borderId="10" xfId="1" applyNumberFormat="1" applyFont="1" applyBorder="1" applyAlignment="1">
      <alignment vertical="center"/>
    </xf>
    <xf numFmtId="0" fontId="13" fillId="1" borderId="8" xfId="1" applyFont="1" applyFill="1" applyBorder="1" applyAlignment="1">
      <alignment horizontal="center" vertical="center"/>
    </xf>
    <xf numFmtId="0" fontId="3" fillId="1" borderId="6" xfId="1" applyFont="1" applyFill="1" applyBorder="1" applyAlignment="1">
      <alignment horizontal="center" vertical="center"/>
    </xf>
    <xf numFmtId="0" fontId="6" fillId="0" borderId="0" xfId="1" applyFont="1" applyAlignment="1">
      <alignment horizontal="center" vertical="center"/>
    </xf>
    <xf numFmtId="0" fontId="3" fillId="0" borderId="0" xfId="1" applyFont="1" applyAlignment="1">
      <alignment horizontal="center" vertical="center"/>
    </xf>
    <xf numFmtId="0" fontId="4" fillId="0" borderId="15" xfId="1" applyFont="1" applyBorder="1" applyAlignment="1">
      <alignment vertical="center"/>
    </xf>
    <xf numFmtId="0" fontId="1" fillId="0" borderId="15" xfId="1" applyBorder="1" applyAlignment="1">
      <alignment vertical="center"/>
    </xf>
    <xf numFmtId="0" fontId="8" fillId="1" borderId="9" xfId="1" applyFont="1" applyFill="1" applyBorder="1" applyAlignment="1">
      <alignment vertical="center"/>
    </xf>
    <xf numFmtId="0" fontId="9" fillId="1" borderId="9" xfId="1" applyFont="1" applyFill="1" applyBorder="1" applyAlignment="1">
      <alignment vertical="center"/>
    </xf>
    <xf numFmtId="0" fontId="6" fillId="0" borderId="3" xfId="1" applyFont="1" applyBorder="1" applyAlignment="1">
      <alignment vertical="center"/>
    </xf>
    <xf numFmtId="0" fontId="3" fillId="0" borderId="2" xfId="1" applyFont="1" applyBorder="1" applyAlignment="1">
      <alignment vertical="center"/>
    </xf>
    <xf numFmtId="0" fontId="6" fillId="0" borderId="8" xfId="1" applyFont="1" applyBorder="1" applyAlignment="1">
      <alignment vertical="center"/>
    </xf>
    <xf numFmtId="0" fontId="3" fillId="0" borderId="7" xfId="1" applyFont="1" applyBorder="1" applyAlignment="1">
      <alignment vertical="center"/>
    </xf>
    <xf numFmtId="164" fontId="6" fillId="0" borderId="7" xfId="1" applyNumberFormat="1" applyFont="1" applyBorder="1" applyAlignment="1">
      <alignment vertical="center"/>
    </xf>
    <xf numFmtId="0" fontId="3" fillId="0" borderId="6" xfId="1" applyFont="1" applyBorder="1" applyAlignment="1">
      <alignment vertical="center"/>
    </xf>
    <xf numFmtId="0" fontId="6" fillId="1" borderId="9" xfId="1" applyFont="1" applyFill="1" applyBorder="1" applyAlignment="1">
      <alignment vertical="center"/>
    </xf>
    <xf numFmtId="0" fontId="3" fillId="1" borderId="9" xfId="1" applyFont="1" applyFill="1" applyBorder="1" applyAlignment="1">
      <alignment vertical="center"/>
    </xf>
    <xf numFmtId="0" fontId="8" fillId="1" borderId="9" xfId="1" applyFont="1" applyFill="1" applyBorder="1" applyAlignment="1">
      <alignment horizontal="center" vertical="center"/>
    </xf>
    <xf numFmtId="0" fontId="9" fillId="1" borderId="9" xfId="1" applyFont="1" applyFill="1" applyBorder="1" applyAlignment="1">
      <alignment horizontal="center" vertical="center"/>
    </xf>
    <xf numFmtId="0" fontId="9" fillId="0" borderId="0" xfId="1" applyFont="1" applyAlignment="1">
      <alignment horizontal="center" vertical="center"/>
    </xf>
    <xf numFmtId="0" fontId="6" fillId="1" borderId="10" xfId="1" applyFont="1" applyFill="1" applyBorder="1" applyAlignment="1">
      <alignment vertical="center"/>
    </xf>
    <xf numFmtId="0" fontId="3" fillId="1" borderId="10" xfId="1" applyFont="1" applyFill="1" applyBorder="1" applyAlignment="1">
      <alignment vertical="center"/>
    </xf>
    <xf numFmtId="0" fontId="8" fillId="0" borderId="3" xfId="1" applyFont="1" applyBorder="1" applyAlignment="1">
      <alignment vertical="center"/>
    </xf>
    <xf numFmtId="0" fontId="9" fillId="0" borderId="2" xfId="1" applyFont="1" applyBorder="1" applyAlignment="1">
      <alignment vertical="center"/>
    </xf>
    <xf numFmtId="0" fontId="8" fillId="0" borderId="8" xfId="1" applyFont="1" applyBorder="1" applyAlignment="1">
      <alignment vertical="center"/>
    </xf>
    <xf numFmtId="0" fontId="9" fillId="0" borderId="7" xfId="1" applyFont="1" applyBorder="1" applyAlignment="1">
      <alignment vertical="center"/>
    </xf>
    <xf numFmtId="164" fontId="8" fillId="0" borderId="7" xfId="1" applyNumberFormat="1" applyFont="1" applyBorder="1" applyAlignment="1">
      <alignment vertical="center"/>
    </xf>
    <xf numFmtId="0" fontId="9" fillId="0" borderId="6" xfId="1" applyFont="1" applyBorder="1" applyAlignment="1">
      <alignment vertical="center"/>
    </xf>
    <xf numFmtId="0" fontId="3" fillId="1" borderId="14" xfId="1" applyFont="1" applyFill="1" applyBorder="1" applyAlignment="1">
      <alignment horizontal="center" vertical="center"/>
    </xf>
    <xf numFmtId="0" fontId="6" fillId="0" borderId="9" xfId="1" applyFont="1" applyBorder="1" applyAlignment="1">
      <alignment vertical="center"/>
    </xf>
    <xf numFmtId="0" fontId="3" fillId="0" borderId="9" xfId="1" applyFont="1" applyBorder="1" applyAlignment="1">
      <alignment vertical="center"/>
    </xf>
    <xf numFmtId="0" fontId="6" fillId="0" borderId="13" xfId="1" applyFont="1" applyBorder="1" applyAlignment="1">
      <alignment vertical="center"/>
    </xf>
    <xf numFmtId="0" fontId="3" fillId="0" borderId="12" xfId="1" applyFont="1" applyBorder="1" applyAlignment="1">
      <alignment vertical="center"/>
    </xf>
    <xf numFmtId="0" fontId="4" fillId="0" borderId="5" xfId="1" applyFont="1" applyBorder="1" applyAlignment="1">
      <alignment vertical="center"/>
    </xf>
    <xf numFmtId="0" fontId="1" fillId="0" borderId="0" xfId="1" applyBorder="1" applyAlignment="1">
      <alignment vertical="center"/>
    </xf>
    <xf numFmtId="0" fontId="4" fillId="0" borderId="13" xfId="1" applyFont="1" applyBorder="1" applyAlignment="1">
      <alignment vertical="center"/>
    </xf>
    <xf numFmtId="0" fontId="1" fillId="0" borderId="12" xfId="1" applyBorder="1" applyAlignment="1">
      <alignment vertical="center"/>
    </xf>
    <xf numFmtId="0" fontId="8" fillId="0" borderId="10" xfId="1" applyFont="1" applyBorder="1" applyAlignment="1">
      <alignment vertical="center"/>
    </xf>
    <xf numFmtId="0" fontId="9" fillId="0" borderId="10" xfId="1" applyFont="1" applyBorder="1" applyAlignment="1">
      <alignment vertical="center"/>
    </xf>
    <xf numFmtId="0" fontId="7" fillId="1" borderId="10" xfId="1" applyFont="1" applyFill="1" applyBorder="1" applyAlignment="1">
      <alignment vertical="center"/>
    </xf>
    <xf numFmtId="0" fontId="12" fillId="1" borderId="10" xfId="1" applyFont="1" applyFill="1" applyBorder="1" applyAlignment="1">
      <alignment vertical="center"/>
    </xf>
    <xf numFmtId="0" fontId="7" fillId="0" borderId="13" xfId="1" applyFont="1" applyBorder="1" applyAlignment="1">
      <alignment vertical="center"/>
    </xf>
    <xf numFmtId="0" fontId="12" fillId="0" borderId="12" xfId="1" applyFont="1" applyBorder="1" applyAlignment="1">
      <alignment vertical="center"/>
    </xf>
    <xf numFmtId="164" fontId="7" fillId="0" borderId="12" xfId="1" applyNumberFormat="1" applyFont="1" applyBorder="1" applyAlignment="1">
      <alignment vertical="center"/>
    </xf>
    <xf numFmtId="0" fontId="12" fillId="0" borderId="11" xfId="1" applyFont="1" applyBorder="1" applyAlignment="1">
      <alignment vertical="center"/>
    </xf>
    <xf numFmtId="0" fontId="4" fillId="1" borderId="9" xfId="1" applyFont="1" applyFill="1" applyBorder="1" applyAlignment="1">
      <alignment vertical="center"/>
    </xf>
    <xf numFmtId="0" fontId="1" fillId="1" borderId="9" xfId="1" applyFill="1" applyBorder="1" applyAlignment="1">
      <alignment vertical="center"/>
    </xf>
    <xf numFmtId="0" fontId="4" fillId="1" borderId="10" xfId="1" applyFont="1" applyFill="1" applyBorder="1" applyAlignment="1">
      <alignment vertical="center"/>
    </xf>
    <xf numFmtId="0" fontId="1" fillId="1" borderId="10" xfId="1" applyFill="1" applyBorder="1" applyAlignment="1">
      <alignment vertical="center"/>
    </xf>
    <xf numFmtId="0" fontId="7" fillId="0" borderId="10" xfId="1" applyFont="1" applyBorder="1" applyAlignment="1">
      <alignment vertical="center"/>
    </xf>
    <xf numFmtId="0" fontId="12" fillId="0" borderId="10" xfId="1" applyFont="1" applyBorder="1" applyAlignment="1">
      <alignment vertical="center"/>
    </xf>
    <xf numFmtId="49" fontId="6" fillId="1" borderId="10" xfId="1" applyNumberFormat="1" applyFont="1" applyFill="1" applyBorder="1" applyAlignment="1">
      <alignment horizontal="center" vertical="top"/>
    </xf>
    <xf numFmtId="0" fontId="3" fillId="1" borderId="10" xfId="1" applyFont="1" applyFill="1" applyBorder="1" applyAlignment="1">
      <alignment horizontal="center" vertical="top"/>
    </xf>
    <xf numFmtId="49" fontId="6" fillId="0" borderId="0" xfId="1" applyNumberFormat="1" applyFont="1" applyAlignment="1">
      <alignment horizontal="center" vertical="top"/>
    </xf>
    <xf numFmtId="0" fontId="3" fillId="0" borderId="0" xfId="1" applyFont="1" applyAlignment="1">
      <alignment horizontal="center" vertical="top"/>
    </xf>
    <xf numFmtId="49" fontId="6" fillId="1" borderId="9" xfId="1" applyNumberFormat="1" applyFont="1" applyFill="1" applyBorder="1" applyAlignment="1">
      <alignment vertical="top"/>
    </xf>
    <xf numFmtId="0" fontId="3" fillId="1" borderId="9" xfId="1" applyFont="1" applyFill="1" applyBorder="1" applyAlignment="1">
      <alignment vertical="top"/>
    </xf>
    <xf numFmtId="49" fontId="7" fillId="1" borderId="13" xfId="1" applyNumberFormat="1" applyFont="1" applyFill="1" applyBorder="1" applyAlignment="1">
      <alignment vertical="top" wrapText="1"/>
    </xf>
    <xf numFmtId="0" fontId="12" fillId="1" borderId="11" xfId="1" applyFont="1" applyFill="1" applyBorder="1" applyAlignment="1">
      <alignment vertical="top" wrapText="1"/>
    </xf>
    <xf numFmtId="49" fontId="4" fillId="1" borderId="13" xfId="1" applyNumberFormat="1" applyFont="1" applyFill="1" applyBorder="1" applyAlignment="1">
      <alignment vertical="top" wrapText="1"/>
    </xf>
    <xf numFmtId="0" fontId="1" fillId="1" borderId="11" xfId="1" applyFill="1" applyBorder="1" applyAlignment="1">
      <alignment vertical="top" wrapText="1"/>
    </xf>
    <xf numFmtId="49" fontId="6" fillId="1" borderId="14" xfId="1" applyNumberFormat="1" applyFont="1" applyFill="1" applyBorder="1" applyAlignment="1">
      <alignment vertical="top" wrapText="1"/>
    </xf>
    <xf numFmtId="0" fontId="3" fillId="1" borderId="14" xfId="1" applyFont="1" applyFill="1" applyBorder="1" applyAlignment="1">
      <alignment vertical="top" wrapText="1"/>
    </xf>
    <xf numFmtId="49" fontId="6" fillId="1" borderId="9" xfId="1" applyNumberFormat="1" applyFont="1" applyFill="1" applyBorder="1" applyAlignment="1">
      <alignment vertical="top" wrapText="1"/>
    </xf>
    <xf numFmtId="0" fontId="3" fillId="1" borderId="9" xfId="1" applyFont="1" applyFill="1" applyBorder="1" applyAlignment="1">
      <alignment vertical="top" wrapText="1"/>
    </xf>
    <xf numFmtId="49" fontId="4" fillId="1" borderId="10" xfId="1" applyNumberFormat="1" applyFont="1" applyFill="1" applyBorder="1" applyAlignment="1">
      <alignment vertical="top" wrapText="1"/>
    </xf>
    <xf numFmtId="0" fontId="1" fillId="1" borderId="10" xfId="1" applyFill="1" applyBorder="1" applyAlignment="1">
      <alignment vertical="top" wrapText="1"/>
    </xf>
    <xf numFmtId="49" fontId="6" fillId="1" borderId="10" xfId="1" applyNumberFormat="1" applyFont="1" applyFill="1" applyBorder="1" applyAlignment="1">
      <alignment vertical="top" wrapText="1"/>
    </xf>
    <xf numFmtId="0" fontId="3" fillId="1" borderId="10" xfId="1" applyFont="1" applyFill="1" applyBorder="1" applyAlignment="1">
      <alignment vertical="top" wrapText="1"/>
    </xf>
    <xf numFmtId="49" fontId="7" fillId="1" borderId="3" xfId="1" applyNumberFormat="1" applyFont="1" applyFill="1" applyBorder="1" applyAlignment="1">
      <alignment vertical="top" wrapText="1"/>
    </xf>
    <xf numFmtId="0" fontId="12" fillId="1" borderId="1" xfId="1" applyFont="1" applyFill="1" applyBorder="1" applyAlignment="1">
      <alignment vertical="top" wrapText="1"/>
    </xf>
    <xf numFmtId="0" fontId="10" fillId="0" borderId="0" xfId="1" applyFont="1" applyBorder="1" applyAlignment="1">
      <alignment wrapText="1"/>
    </xf>
    <xf numFmtId="0" fontId="10" fillId="0" borderId="19" xfId="1" applyFont="1" applyBorder="1" applyAlignment="1">
      <alignment wrapText="1"/>
    </xf>
    <xf numFmtId="0" fontId="10" fillId="0" borderId="17" xfId="1" applyFont="1" applyBorder="1" applyAlignment="1">
      <alignment wrapText="1"/>
    </xf>
    <xf numFmtId="0" fontId="10" fillId="0" borderId="16" xfId="1" applyFont="1" applyBorder="1" applyAlignment="1">
      <alignment wrapText="1"/>
    </xf>
    <xf numFmtId="0" fontId="4" fillId="0" borderId="0" xfId="1" applyFont="1" applyBorder="1" applyAlignment="1">
      <alignment wrapText="1"/>
    </xf>
    <xf numFmtId="0" fontId="10" fillId="0" borderId="20" xfId="1" applyFont="1" applyBorder="1" applyAlignment="1">
      <alignment wrapText="1"/>
    </xf>
    <xf numFmtId="0" fontId="10" fillId="0" borderId="0" xfId="1" quotePrefix="1" applyFont="1" applyBorder="1" applyAlignment="1">
      <alignment wrapText="1"/>
    </xf>
    <xf numFmtId="0" fontId="10" fillId="0" borderId="19" xfId="1" quotePrefix="1" applyFont="1" applyBorder="1" applyAlignment="1">
      <alignment wrapText="1"/>
    </xf>
    <xf numFmtId="0" fontId="3" fillId="3" borderId="26" xfId="1" applyFont="1" applyFill="1" applyBorder="1" applyAlignment="1">
      <alignment horizontal="center" vertical="center"/>
    </xf>
    <xf numFmtId="0" fontId="3" fillId="3" borderId="25" xfId="1" applyFont="1" applyFill="1" applyBorder="1" applyAlignment="1">
      <alignment horizontal="center" vertical="center"/>
    </xf>
    <xf numFmtId="0" fontId="11" fillId="0" borderId="23" xfId="1" applyFont="1" applyBorder="1" applyAlignment="1">
      <alignment horizontal="left" wrapText="1"/>
    </xf>
    <xf numFmtId="0" fontId="11" fillId="0" borderId="22" xfId="1" applyFont="1" applyBorder="1" applyAlignment="1">
      <alignment horizontal="left" wrapText="1"/>
    </xf>
    <xf numFmtId="0" fontId="5" fillId="0" borderId="0" xfId="1" applyFont="1" applyAlignment="1">
      <alignment vertical="top" wrapText="1"/>
    </xf>
    <xf numFmtId="0" fontId="0" fillId="0" borderId="0" xfId="0" applyAlignment="1">
      <alignment vertical="top" wrapText="1"/>
    </xf>
    <xf numFmtId="0" fontId="6" fillId="0" borderId="0" xfId="1" applyFont="1" applyAlignment="1">
      <alignment vertical="top"/>
    </xf>
    <xf numFmtId="164" fontId="3" fillId="0" borderId="0" xfId="1" applyNumberFormat="1" applyFont="1" applyAlignment="1">
      <alignment vertical="top"/>
    </xf>
    <xf numFmtId="0" fontId="6" fillId="0" borderId="0" xfId="1" applyFont="1" applyAlignment="1">
      <alignment horizontal="center" vertical="top"/>
    </xf>
    <xf numFmtId="0" fontId="3" fillId="0" borderId="0" xfId="1" applyFont="1" applyAlignment="1">
      <alignment vertical="top"/>
    </xf>
    <xf numFmtId="49" fontId="6" fillId="0" borderId="0" xfId="1" applyNumberFormat="1" applyFont="1" applyBorder="1" applyAlignment="1">
      <alignment horizontal="center" vertical="center"/>
    </xf>
    <xf numFmtId="0" fontId="3" fillId="0" borderId="0" xfId="1" applyFont="1" applyBorder="1" applyAlignment="1">
      <alignment horizontal="center" vertical="center"/>
    </xf>
    <xf numFmtId="49" fontId="6" fillId="0" borderId="2" xfId="1" applyNumberFormat="1" applyFont="1" applyBorder="1" applyAlignment="1">
      <alignment horizontal="center" vertical="center"/>
    </xf>
    <xf numFmtId="0" fontId="3" fillId="0" borderId="2" xfId="1" applyFont="1" applyBorder="1" applyAlignment="1">
      <alignment horizontal="center" vertical="center"/>
    </xf>
    <xf numFmtId="0" fontId="6" fillId="0" borderId="0" xfId="1" applyFont="1" applyAlignment="1">
      <alignment vertical="center"/>
    </xf>
    <xf numFmtId="0" fontId="3" fillId="0" borderId="0" xfId="1" applyFont="1" applyAlignment="1">
      <alignment vertical="center"/>
    </xf>
    <xf numFmtId="0" fontId="1" fillId="0" borderId="12" xfId="1" applyBorder="1" applyAlignment="1">
      <alignment horizontal="center" vertical="center"/>
    </xf>
    <xf numFmtId="0" fontId="1" fillId="0" borderId="11" xfId="1" applyBorder="1" applyAlignment="1">
      <alignment horizontal="center" vertical="center"/>
    </xf>
    <xf numFmtId="0" fontId="8" fillId="0" borderId="0" xfId="1" applyFont="1" applyAlignment="1">
      <alignment vertical="center"/>
    </xf>
    <xf numFmtId="0" fontId="9" fillId="0" borderId="0" xfId="1" applyFont="1" applyAlignment="1">
      <alignment vertical="center"/>
    </xf>
    <xf numFmtId="0" fontId="5" fillId="0" borderId="0" xfId="1" applyFont="1" applyAlignment="1">
      <alignment vertical="top"/>
    </xf>
    <xf numFmtId="49" fontId="6" fillId="1" borderId="9" xfId="1" applyNumberFormat="1" applyFont="1" applyFill="1" applyBorder="1" applyAlignment="1">
      <alignment horizontal="center" vertical="top"/>
    </xf>
    <xf numFmtId="0" fontId="3" fillId="1" borderId="9" xfId="1" applyFont="1" applyFill="1" applyBorder="1" applyAlignment="1">
      <alignment horizontal="center" vertical="top"/>
    </xf>
    <xf numFmtId="49" fontId="6" fillId="1" borderId="14" xfId="1" applyNumberFormat="1" applyFont="1" applyFill="1" applyBorder="1" applyAlignment="1">
      <alignment horizontal="center" vertical="top"/>
    </xf>
    <xf numFmtId="0" fontId="3" fillId="1" borderId="14" xfId="1" applyFont="1" applyFill="1" applyBorder="1" applyAlignment="1">
      <alignment horizontal="center" vertical="top"/>
    </xf>
    <xf numFmtId="0" fontId="6" fillId="0" borderId="7" xfId="1" applyFont="1" applyBorder="1" applyAlignment="1">
      <alignment horizontal="center" vertical="top"/>
    </xf>
    <xf numFmtId="0" fontId="3" fillId="0" borderId="7" xfId="1" applyFont="1" applyBorder="1" applyAlignment="1">
      <alignment horizontal="center" vertical="top"/>
    </xf>
    <xf numFmtId="0" fontId="5" fillId="0" borderId="7" xfId="1" applyFont="1" applyBorder="1" applyAlignment="1">
      <alignment vertical="top"/>
    </xf>
    <xf numFmtId="0" fontId="6" fillId="1" borderId="10" xfId="1" applyFont="1" applyFill="1" applyBorder="1" applyAlignment="1">
      <alignment horizontal="center" vertical="top"/>
    </xf>
    <xf numFmtId="49" fontId="6" fillId="1" borderId="8" xfId="1" applyNumberFormat="1" applyFont="1" applyFill="1" applyBorder="1" applyAlignment="1">
      <alignment horizontal="center" vertical="top"/>
    </xf>
    <xf numFmtId="0" fontId="3" fillId="1" borderId="7" xfId="1" applyFont="1" applyFill="1" applyBorder="1" applyAlignment="1">
      <alignment horizontal="center" vertical="top"/>
    </xf>
    <xf numFmtId="0" fontId="3" fillId="1" borderId="6" xfId="1" applyFont="1" applyFill="1" applyBorder="1" applyAlignment="1">
      <alignment horizontal="center" vertical="top"/>
    </xf>
    <xf numFmtId="49" fontId="6" fillId="1" borderId="3" xfId="1" applyNumberFormat="1" applyFont="1" applyFill="1" applyBorder="1" applyAlignment="1">
      <alignment horizontal="center" vertical="top"/>
    </xf>
    <xf numFmtId="0" fontId="3" fillId="1" borderId="2" xfId="1" applyFont="1" applyFill="1" applyBorder="1" applyAlignment="1">
      <alignment horizontal="center" vertical="top"/>
    </xf>
    <xf numFmtId="0" fontId="3" fillId="1" borderId="1" xfId="1" applyFont="1" applyFill="1" applyBorder="1" applyAlignment="1">
      <alignment horizontal="center" vertical="top"/>
    </xf>
    <xf numFmtId="49" fontId="6" fillId="1" borderId="10" xfId="1" applyNumberFormat="1" applyFont="1" applyFill="1" applyBorder="1" applyAlignment="1">
      <alignment horizontal="center" vertical="center" wrapText="1"/>
    </xf>
    <xf numFmtId="0" fontId="3" fillId="1" borderId="10" xfId="1" applyFont="1" applyFill="1" applyBorder="1" applyAlignment="1">
      <alignment horizontal="center" vertical="center" wrapText="1"/>
    </xf>
    <xf numFmtId="49" fontId="6" fillId="0" borderId="0" xfId="1" applyNumberFormat="1" applyFont="1" applyAlignment="1">
      <alignment horizontal="center" vertical="center" wrapText="1"/>
    </xf>
    <xf numFmtId="0" fontId="3" fillId="0" borderId="0" xfId="1" applyFont="1" applyAlignment="1">
      <alignment horizontal="center" vertical="center" wrapText="1"/>
    </xf>
    <xf numFmtId="49" fontId="5" fillId="0" borderId="0" xfId="1" applyNumberFormat="1" applyFont="1" applyAlignment="1">
      <alignment vertical="center"/>
    </xf>
    <xf numFmtId="49" fontId="6" fillId="0" borderId="10" xfId="1" applyNumberFormat="1" applyFont="1" applyBorder="1" applyAlignment="1">
      <alignment horizontal="right" vertical="center" wrapText="1"/>
    </xf>
    <xf numFmtId="0" fontId="3" fillId="0" borderId="10" xfId="1" applyFont="1" applyBorder="1" applyAlignment="1">
      <alignment horizontal="right" vertical="center" wrapText="1"/>
    </xf>
    <xf numFmtId="0" fontId="8" fillId="0" borderId="13" xfId="1" applyFont="1" applyBorder="1" applyAlignment="1">
      <alignment vertical="center" wrapText="1"/>
    </xf>
    <xf numFmtId="0" fontId="9" fillId="0" borderId="11" xfId="1" applyFont="1" applyBorder="1" applyAlignment="1">
      <alignment vertical="center"/>
    </xf>
    <xf numFmtId="0" fontId="8" fillId="0" borderId="3" xfId="1" applyFont="1" applyBorder="1" applyAlignment="1">
      <alignment vertical="center" wrapText="1"/>
    </xf>
    <xf numFmtId="0" fontId="9" fillId="0" borderId="1" xfId="1" applyFont="1" applyBorder="1" applyAlignment="1">
      <alignment vertical="center"/>
    </xf>
    <xf numFmtId="0" fontId="6" fillId="0" borderId="13" xfId="1" applyFont="1" applyBorder="1" applyAlignment="1">
      <alignment vertical="center" wrapText="1"/>
    </xf>
    <xf numFmtId="0" fontId="3" fillId="0" borderId="11" xfId="1" applyFont="1" applyBorder="1" applyAlignment="1">
      <alignment vertical="center"/>
    </xf>
    <xf numFmtId="0" fontId="6" fillId="0" borderId="3" xfId="1" applyFont="1" applyBorder="1" applyAlignment="1">
      <alignment vertical="center" wrapText="1"/>
    </xf>
    <xf numFmtId="0" fontId="1" fillId="0" borderId="0" xfId="1" applyAlignment="1">
      <alignment vertical="center"/>
    </xf>
    <xf numFmtId="0" fontId="1" fillId="0" borderId="10" xfId="1" applyBorder="1" applyAlignment="1">
      <alignment horizontal="center" vertical="top"/>
    </xf>
    <xf numFmtId="0" fontId="1" fillId="0" borderId="9" xfId="1" applyBorder="1" applyAlignment="1">
      <alignment horizontal="center" vertical="top"/>
    </xf>
    <xf numFmtId="49" fontId="6" fillId="1" borderId="15" xfId="1" applyNumberFormat="1" applyFont="1" applyFill="1" applyBorder="1" applyAlignment="1">
      <alignment horizontal="center" vertical="top"/>
    </xf>
    <xf numFmtId="0" fontId="1" fillId="0" borderId="15" xfId="1" applyBorder="1" applyAlignment="1">
      <alignment horizontal="center" vertical="top"/>
    </xf>
    <xf numFmtId="0" fontId="1" fillId="0" borderId="14" xfId="1" applyBorder="1" applyAlignment="1">
      <alignment horizontal="center" vertical="top"/>
    </xf>
    <xf numFmtId="49" fontId="6" fillId="1" borderId="13" xfId="1" applyNumberFormat="1" applyFont="1" applyFill="1" applyBorder="1" applyAlignment="1">
      <alignment horizontal="center" vertical="top"/>
    </xf>
    <xf numFmtId="0" fontId="1" fillId="0" borderId="12" xfId="1" applyBorder="1" applyAlignment="1">
      <alignment vertical="top"/>
    </xf>
    <xf numFmtId="0" fontId="1" fillId="0" borderId="11" xfId="1" applyBorder="1" applyAlignment="1">
      <alignment vertical="top"/>
    </xf>
    <xf numFmtId="0" fontId="4" fillId="0" borderId="12" xfId="1" applyFont="1" applyBorder="1" applyAlignment="1">
      <alignment vertical="top"/>
    </xf>
    <xf numFmtId="0" fontId="1" fillId="0" borderId="7" xfId="1" applyBorder="1" applyAlignment="1">
      <alignment vertical="top"/>
    </xf>
    <xf numFmtId="0" fontId="6" fillId="1" borderId="8" xfId="1" applyFont="1" applyFill="1" applyBorder="1" applyAlignment="1">
      <alignment horizontal="center" vertical="top"/>
    </xf>
    <xf numFmtId="0" fontId="1" fillId="0" borderId="6" xfId="1" applyBorder="1" applyAlignment="1">
      <alignment vertical="top"/>
    </xf>
    <xf numFmtId="0" fontId="1" fillId="0" borderId="5" xfId="1" applyBorder="1" applyAlignment="1">
      <alignment vertical="top"/>
    </xf>
    <xf numFmtId="0" fontId="1" fillId="0" borderId="4" xfId="1" applyBorder="1" applyAlignment="1">
      <alignment vertical="top"/>
    </xf>
    <xf numFmtId="0" fontId="6" fillId="1" borderId="13" xfId="1" applyFont="1" applyFill="1" applyBorder="1" applyAlignment="1">
      <alignment horizontal="center" vertical="top"/>
    </xf>
    <xf numFmtId="0" fontId="1" fillId="0" borderId="0" xfId="1" applyAlignment="1">
      <alignment vertical="top" wrapText="1"/>
    </xf>
    <xf numFmtId="165" fontId="6" fillId="1" borderId="10" xfId="1" applyNumberFormat="1" applyFont="1" applyFill="1" applyBorder="1" applyAlignment="1">
      <alignment vertical="center" wrapText="1"/>
    </xf>
    <xf numFmtId="165" fontId="3" fillId="1" borderId="10" xfId="1" applyNumberFormat="1" applyFont="1" applyFill="1" applyBorder="1" applyAlignment="1">
      <alignment vertical="center" wrapText="1"/>
    </xf>
    <xf numFmtId="165" fontId="6" fillId="1" borderId="14" xfId="1" applyNumberFormat="1" applyFont="1" applyFill="1" applyBorder="1" applyAlignment="1">
      <alignment vertical="center" wrapText="1"/>
    </xf>
    <xf numFmtId="165" fontId="3" fillId="1" borderId="14" xfId="1" applyNumberFormat="1" applyFont="1" applyFill="1" applyBorder="1" applyAlignment="1">
      <alignment vertical="center" wrapText="1"/>
    </xf>
    <xf numFmtId="49" fontId="6" fillId="1" borderId="14" xfId="1" applyNumberFormat="1" applyFont="1" applyFill="1" applyBorder="1" applyAlignment="1">
      <alignment vertical="center"/>
    </xf>
    <xf numFmtId="0" fontId="3" fillId="1" borderId="14" xfId="1" applyFont="1" applyFill="1" applyBorder="1" applyAlignment="1">
      <alignment vertical="center"/>
    </xf>
    <xf numFmtId="0" fontId="1" fillId="0" borderId="14" xfId="1" applyBorder="1" applyAlignment="1">
      <alignment vertical="center"/>
    </xf>
    <xf numFmtId="165" fontId="8" fillId="1" borderId="14" xfId="1" applyNumberFormat="1" applyFont="1" applyFill="1" applyBorder="1" applyAlignment="1">
      <alignment vertical="center" wrapText="1"/>
    </xf>
    <xf numFmtId="165" fontId="9" fillId="1" borderId="14" xfId="1" applyNumberFormat="1" applyFont="1" applyFill="1" applyBorder="1" applyAlignment="1">
      <alignment vertical="center" wrapText="1"/>
    </xf>
    <xf numFmtId="0" fontId="6" fillId="1" borderId="14" xfId="1" applyFont="1" applyFill="1" applyBorder="1" applyAlignment="1">
      <alignment vertical="center"/>
    </xf>
    <xf numFmtId="165" fontId="8" fillId="1" borderId="10" xfId="1" applyNumberFormat="1" applyFont="1" applyFill="1" applyBorder="1" applyAlignment="1">
      <alignment vertical="center" wrapText="1"/>
    </xf>
    <xf numFmtId="165" fontId="9" fillId="1" borderId="10" xfId="1" applyNumberFormat="1" applyFont="1" applyFill="1" applyBorder="1" applyAlignment="1">
      <alignment vertical="center" wrapText="1"/>
    </xf>
  </cellXfs>
  <cellStyles count="4">
    <cellStyle name="Normal" xfId="0" builtinId="0"/>
    <cellStyle name="Normal 2" xfId="1"/>
    <cellStyle name="Normal_ANNEXES9" xfId="2"/>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495300</xdr:colOff>
      <xdr:row>57</xdr:row>
      <xdr:rowOff>0</xdr:rowOff>
    </xdr:from>
    <xdr:ext cx="76200" cy="198120"/>
    <xdr:sp macro="" textlink="">
      <xdr:nvSpPr>
        <xdr:cNvPr id="2" name="Text Box 1"/>
        <xdr:cNvSpPr txBox="1">
          <a:spLocks noChangeArrowheads="1"/>
        </xdr:cNvSpPr>
      </xdr:nvSpPr>
      <xdr:spPr bwMode="auto">
        <a:xfrm>
          <a:off x="2872740" y="95554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243840</xdr:colOff>
      <xdr:row>0</xdr:row>
      <xdr:rowOff>0</xdr:rowOff>
    </xdr:from>
    <xdr:to>
      <xdr:col>0</xdr:col>
      <xdr:colOff>243840</xdr:colOff>
      <xdr:row>0</xdr:row>
      <xdr:rowOff>0</xdr:rowOff>
    </xdr:to>
    <xdr:sp macro="" textlink="">
      <xdr:nvSpPr>
        <xdr:cNvPr id="2" name="Line 1"/>
        <xdr:cNvSpPr>
          <a:spLocks noChangeShapeType="1"/>
        </xdr:cNvSpPr>
      </xdr:nvSpPr>
      <xdr:spPr bwMode="auto">
        <a:xfrm>
          <a:off x="2438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579120</xdr:colOff>
      <xdr:row>0</xdr:row>
      <xdr:rowOff>0</xdr:rowOff>
    </xdr:from>
    <xdr:to>
      <xdr:col>0</xdr:col>
      <xdr:colOff>434340</xdr:colOff>
      <xdr:row>0</xdr:row>
      <xdr:rowOff>0</xdr:rowOff>
    </xdr:to>
    <xdr:sp macro="" textlink="">
      <xdr:nvSpPr>
        <xdr:cNvPr id="3" name="Line 2"/>
        <xdr:cNvSpPr>
          <a:spLocks noChangeShapeType="1"/>
        </xdr:cNvSpPr>
      </xdr:nvSpPr>
      <xdr:spPr bwMode="auto">
        <a:xfrm>
          <a:off x="57912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899160</xdr:colOff>
      <xdr:row>0</xdr:row>
      <xdr:rowOff>0</xdr:rowOff>
    </xdr:from>
    <xdr:to>
      <xdr:col>0</xdr:col>
      <xdr:colOff>434340</xdr:colOff>
      <xdr:row>0</xdr:row>
      <xdr:rowOff>0</xdr:rowOff>
    </xdr:to>
    <xdr:sp macro="" textlink="">
      <xdr:nvSpPr>
        <xdr:cNvPr id="4" name="Line 3"/>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739140</xdr:colOff>
      <xdr:row>0</xdr:row>
      <xdr:rowOff>0</xdr:rowOff>
    </xdr:from>
    <xdr:to>
      <xdr:col>0</xdr:col>
      <xdr:colOff>434340</xdr:colOff>
      <xdr:row>0</xdr:row>
      <xdr:rowOff>0</xdr:rowOff>
    </xdr:to>
    <xdr:sp macro="" textlink="">
      <xdr:nvSpPr>
        <xdr:cNvPr id="5" name="Line 4"/>
        <xdr:cNvSpPr>
          <a:spLocks noChangeShapeType="1"/>
        </xdr:cNvSpPr>
      </xdr:nvSpPr>
      <xdr:spPr bwMode="auto">
        <a:xfrm>
          <a:off x="7391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1066800</xdr:colOff>
      <xdr:row>0</xdr:row>
      <xdr:rowOff>0</xdr:rowOff>
    </xdr:from>
    <xdr:to>
      <xdr:col>0</xdr:col>
      <xdr:colOff>434340</xdr:colOff>
      <xdr:row>0</xdr:row>
      <xdr:rowOff>0</xdr:rowOff>
    </xdr:to>
    <xdr:sp macro="" textlink="">
      <xdr:nvSpPr>
        <xdr:cNvPr id="6" name="Line 5"/>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1211580</xdr:colOff>
      <xdr:row>0</xdr:row>
      <xdr:rowOff>0</xdr:rowOff>
    </xdr:from>
    <xdr:to>
      <xdr:col>0</xdr:col>
      <xdr:colOff>434340</xdr:colOff>
      <xdr:row>0</xdr:row>
      <xdr:rowOff>0</xdr:rowOff>
    </xdr:to>
    <xdr:sp macro="" textlink="">
      <xdr:nvSpPr>
        <xdr:cNvPr id="7" name="Line 6"/>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1379220</xdr:colOff>
      <xdr:row>0</xdr:row>
      <xdr:rowOff>0</xdr:rowOff>
    </xdr:from>
    <xdr:to>
      <xdr:col>0</xdr:col>
      <xdr:colOff>434340</xdr:colOff>
      <xdr:row>0</xdr:row>
      <xdr:rowOff>0</xdr:rowOff>
    </xdr:to>
    <xdr:sp macro="" textlink="">
      <xdr:nvSpPr>
        <xdr:cNvPr id="8" name="Line 7"/>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1546860</xdr:colOff>
      <xdr:row>0</xdr:row>
      <xdr:rowOff>0</xdr:rowOff>
    </xdr:from>
    <xdr:to>
      <xdr:col>0</xdr:col>
      <xdr:colOff>434340</xdr:colOff>
      <xdr:row>0</xdr:row>
      <xdr:rowOff>0</xdr:rowOff>
    </xdr:to>
    <xdr:sp macro="" textlink="">
      <xdr:nvSpPr>
        <xdr:cNvPr id="9" name="Line 8"/>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472440</xdr:colOff>
      <xdr:row>0</xdr:row>
      <xdr:rowOff>0</xdr:rowOff>
    </xdr:from>
    <xdr:to>
      <xdr:col>0</xdr:col>
      <xdr:colOff>434340</xdr:colOff>
      <xdr:row>0</xdr:row>
      <xdr:rowOff>0</xdr:rowOff>
    </xdr:to>
    <xdr:sp macro="" textlink="">
      <xdr:nvSpPr>
        <xdr:cNvPr id="10" name="Line 9"/>
        <xdr:cNvSpPr>
          <a:spLocks noChangeShapeType="1"/>
        </xdr:cNvSpPr>
      </xdr:nvSpPr>
      <xdr:spPr bwMode="auto">
        <a:xfrm>
          <a:off x="4724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632460</xdr:colOff>
      <xdr:row>0</xdr:row>
      <xdr:rowOff>0</xdr:rowOff>
    </xdr:from>
    <xdr:to>
      <xdr:col>0</xdr:col>
      <xdr:colOff>434340</xdr:colOff>
      <xdr:row>0</xdr:row>
      <xdr:rowOff>0</xdr:rowOff>
    </xdr:to>
    <xdr:sp macro="" textlink="">
      <xdr:nvSpPr>
        <xdr:cNvPr id="11" name="Line 10"/>
        <xdr:cNvSpPr>
          <a:spLocks noChangeShapeType="1"/>
        </xdr:cNvSpPr>
      </xdr:nvSpPr>
      <xdr:spPr bwMode="auto">
        <a:xfrm>
          <a:off x="6324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800100</xdr:colOff>
      <xdr:row>0</xdr:row>
      <xdr:rowOff>0</xdr:rowOff>
    </xdr:from>
    <xdr:to>
      <xdr:col>0</xdr:col>
      <xdr:colOff>434340</xdr:colOff>
      <xdr:row>0</xdr:row>
      <xdr:rowOff>0</xdr:rowOff>
    </xdr:to>
    <xdr:sp macro="" textlink="">
      <xdr:nvSpPr>
        <xdr:cNvPr id="12" name="Line 11"/>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1112520</xdr:colOff>
      <xdr:row>0</xdr:row>
      <xdr:rowOff>0</xdr:rowOff>
    </xdr:from>
    <xdr:to>
      <xdr:col>0</xdr:col>
      <xdr:colOff>434340</xdr:colOff>
      <xdr:row>0</xdr:row>
      <xdr:rowOff>0</xdr:rowOff>
    </xdr:to>
    <xdr:sp macro="" textlink="">
      <xdr:nvSpPr>
        <xdr:cNvPr id="13" name="Line 12"/>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960120</xdr:colOff>
      <xdr:row>0</xdr:row>
      <xdr:rowOff>0</xdr:rowOff>
    </xdr:from>
    <xdr:to>
      <xdr:col>0</xdr:col>
      <xdr:colOff>434340</xdr:colOff>
      <xdr:row>0</xdr:row>
      <xdr:rowOff>0</xdr:rowOff>
    </xdr:to>
    <xdr:sp macro="" textlink="">
      <xdr:nvSpPr>
        <xdr:cNvPr id="14" name="Line 13"/>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1295400</xdr:colOff>
      <xdr:row>0</xdr:row>
      <xdr:rowOff>0</xdr:rowOff>
    </xdr:from>
    <xdr:to>
      <xdr:col>0</xdr:col>
      <xdr:colOff>434340</xdr:colOff>
      <xdr:row>0</xdr:row>
      <xdr:rowOff>0</xdr:rowOff>
    </xdr:to>
    <xdr:sp macro="" textlink="">
      <xdr:nvSpPr>
        <xdr:cNvPr id="15" name="Line 14"/>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1432560</xdr:colOff>
      <xdr:row>0</xdr:row>
      <xdr:rowOff>0</xdr:rowOff>
    </xdr:from>
    <xdr:to>
      <xdr:col>0</xdr:col>
      <xdr:colOff>434340</xdr:colOff>
      <xdr:row>0</xdr:row>
      <xdr:rowOff>0</xdr:rowOff>
    </xdr:to>
    <xdr:sp macro="" textlink="">
      <xdr:nvSpPr>
        <xdr:cNvPr id="16" name="Line 15"/>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480060</xdr:colOff>
      <xdr:row>0</xdr:row>
      <xdr:rowOff>0</xdr:rowOff>
    </xdr:from>
    <xdr:to>
      <xdr:col>0</xdr:col>
      <xdr:colOff>434340</xdr:colOff>
      <xdr:row>0</xdr:row>
      <xdr:rowOff>0</xdr:rowOff>
    </xdr:to>
    <xdr:sp macro="" textlink="">
      <xdr:nvSpPr>
        <xdr:cNvPr id="17" name="Line 16"/>
        <xdr:cNvSpPr>
          <a:spLocks noChangeShapeType="1"/>
        </xdr:cNvSpPr>
      </xdr:nvSpPr>
      <xdr:spPr bwMode="auto">
        <a:xfrm>
          <a:off x="4800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1607820</xdr:colOff>
      <xdr:row>0</xdr:row>
      <xdr:rowOff>0</xdr:rowOff>
    </xdr:from>
    <xdr:to>
      <xdr:col>0</xdr:col>
      <xdr:colOff>434340</xdr:colOff>
      <xdr:row>0</xdr:row>
      <xdr:rowOff>0</xdr:rowOff>
    </xdr:to>
    <xdr:sp macro="" textlink="">
      <xdr:nvSpPr>
        <xdr:cNvPr id="18" name="Line 17"/>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1775460</xdr:colOff>
      <xdr:row>0</xdr:row>
      <xdr:rowOff>0</xdr:rowOff>
    </xdr:from>
    <xdr:to>
      <xdr:col>0</xdr:col>
      <xdr:colOff>434340</xdr:colOff>
      <xdr:row>0</xdr:row>
      <xdr:rowOff>0</xdr:rowOff>
    </xdr:to>
    <xdr:sp macro="" textlink="">
      <xdr:nvSpPr>
        <xdr:cNvPr id="19" name="Line 18"/>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4</xdr:row>
      <xdr:rowOff>68580</xdr:rowOff>
    </xdr:from>
    <xdr:to>
      <xdr:col>2</xdr:col>
      <xdr:colOff>236220</xdr:colOff>
      <xdr:row>4</xdr:row>
      <xdr:rowOff>220980</xdr:rowOff>
    </xdr:to>
    <xdr:sp macro="" textlink="">
      <xdr:nvSpPr>
        <xdr:cNvPr id="20" name="Line 19"/>
        <xdr:cNvSpPr>
          <a:spLocks noChangeShapeType="1"/>
        </xdr:cNvSpPr>
      </xdr:nvSpPr>
      <xdr:spPr bwMode="auto">
        <a:xfrm>
          <a:off x="2354580" y="1028700"/>
          <a:ext cx="0" cy="121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5</xdr:row>
      <xdr:rowOff>68580</xdr:rowOff>
    </xdr:from>
    <xdr:to>
      <xdr:col>2</xdr:col>
      <xdr:colOff>236220</xdr:colOff>
      <xdr:row>5</xdr:row>
      <xdr:rowOff>220980</xdr:rowOff>
    </xdr:to>
    <xdr:sp macro="" textlink="">
      <xdr:nvSpPr>
        <xdr:cNvPr id="21" name="Line 20"/>
        <xdr:cNvSpPr>
          <a:spLocks noChangeShapeType="1"/>
        </xdr:cNvSpPr>
      </xdr:nvSpPr>
      <xdr:spPr bwMode="auto">
        <a:xfrm>
          <a:off x="2354580" y="1219200"/>
          <a:ext cx="0" cy="121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50800</xdr:colOff>
      <xdr:row>7</xdr:row>
      <xdr:rowOff>50800</xdr:rowOff>
    </xdr:from>
    <xdr:to>
      <xdr:col>6</xdr:col>
      <xdr:colOff>711200</xdr:colOff>
      <xdr:row>31</xdr:row>
      <xdr:rowOff>101600</xdr:rowOff>
    </xdr:to>
    <xdr:cxnSp macro="">
      <xdr:nvCxnSpPr>
        <xdr:cNvPr id="3" name="Connecteur droit 2"/>
        <xdr:cNvCxnSpPr/>
      </xdr:nvCxnSpPr>
      <xdr:spPr>
        <a:xfrm>
          <a:off x="50800" y="1155700"/>
          <a:ext cx="6489700" cy="32131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G28"/>
  <sheetViews>
    <sheetView showGridLines="0" topLeftCell="A19" zoomScaleNormal="100" zoomScaleSheetLayoutView="40" workbookViewId="0">
      <selection activeCell="A6" sqref="A6:D6"/>
    </sheetView>
  </sheetViews>
  <sheetFormatPr baseColWidth="10" defaultColWidth="11.44140625" defaultRowHeight="13.2" x14ac:dyDescent="0.3"/>
  <cols>
    <col min="1" max="1" width="11.44140625" style="312"/>
    <col min="2" max="2" width="9.33203125" style="312" customWidth="1"/>
    <col min="3" max="3" width="20" style="312" customWidth="1"/>
    <col min="4" max="4" width="8" style="312" customWidth="1"/>
    <col min="5" max="5" width="11.44140625" style="312"/>
    <col min="6" max="6" width="14.5546875" style="312" customWidth="1"/>
    <col min="7" max="7" width="14.33203125" style="312" customWidth="1"/>
    <col min="8" max="16384" width="11.44140625" style="312"/>
  </cols>
  <sheetData>
    <row r="1" spans="1:7" ht="17.399999999999999" x14ac:dyDescent="0.3">
      <c r="A1" s="314"/>
      <c r="B1" s="314"/>
      <c r="C1" s="314"/>
      <c r="D1" s="314"/>
      <c r="E1" s="314"/>
      <c r="F1" s="314"/>
      <c r="G1" s="314"/>
    </row>
    <row r="2" spans="1:7" ht="20.25" customHeight="1" x14ac:dyDescent="0.3">
      <c r="A2" s="324" t="s">
        <v>1242</v>
      </c>
      <c r="B2" s="324"/>
      <c r="C2" s="324"/>
      <c r="D2" s="324"/>
      <c r="E2" s="324"/>
      <c r="F2" s="324"/>
      <c r="G2" s="324"/>
    </row>
    <row r="3" spans="1:7" ht="17.399999999999999" x14ac:dyDescent="0.3">
      <c r="A3" s="314"/>
      <c r="B3" s="314"/>
      <c r="C3" s="314"/>
      <c r="D3" s="314"/>
      <c r="E3" s="314"/>
      <c r="F3" s="314"/>
      <c r="G3" s="314"/>
    </row>
    <row r="4" spans="1:7" s="321" customFormat="1" ht="21.75" customHeight="1" x14ac:dyDescent="0.3">
      <c r="A4" s="336" t="s">
        <v>1248</v>
      </c>
      <c r="B4" s="337"/>
      <c r="C4" s="337"/>
      <c r="D4" s="337"/>
      <c r="E4" s="337"/>
      <c r="F4" s="337"/>
      <c r="G4" s="338"/>
    </row>
    <row r="5" spans="1:7" s="321" customFormat="1" ht="30" customHeight="1" x14ac:dyDescent="0.3">
      <c r="A5" s="339"/>
      <c r="B5" s="340"/>
      <c r="C5" s="340"/>
      <c r="D5" s="340"/>
      <c r="E5" s="340"/>
      <c r="F5" s="340"/>
      <c r="G5" s="341"/>
    </row>
    <row r="6" spans="1:7" ht="20.25" customHeight="1" x14ac:dyDescent="0.3">
      <c r="A6" s="334"/>
      <c r="B6" s="334"/>
      <c r="C6" s="334"/>
      <c r="D6" s="334"/>
      <c r="E6" s="335"/>
      <c r="F6" s="335"/>
      <c r="G6" s="335"/>
    </row>
    <row r="7" spans="1:7" ht="20.25" customHeight="1" x14ac:dyDescent="0.3">
      <c r="A7" s="320"/>
      <c r="B7" s="320"/>
      <c r="C7" s="333" t="s">
        <v>1241</v>
      </c>
      <c r="D7" s="333"/>
      <c r="E7" s="333"/>
      <c r="F7" s="333"/>
      <c r="G7" s="319"/>
    </row>
    <row r="8" spans="1:7" ht="20.25" customHeight="1" x14ac:dyDescent="0.3">
      <c r="A8" s="320"/>
      <c r="B8" s="320"/>
      <c r="C8" s="333" t="s">
        <v>1243</v>
      </c>
      <c r="D8" s="333"/>
      <c r="E8" s="333"/>
      <c r="F8" s="333"/>
      <c r="G8" s="319"/>
    </row>
    <row r="9" spans="1:7" ht="20.25" customHeight="1" x14ac:dyDescent="0.3">
      <c r="A9" s="320"/>
      <c r="B9" s="320"/>
      <c r="C9" s="320"/>
      <c r="D9" s="320"/>
      <c r="E9" s="319"/>
      <c r="F9" s="319"/>
      <c r="G9" s="319"/>
    </row>
    <row r="10" spans="1:7" ht="20.25" customHeight="1" x14ac:dyDescent="0.3">
      <c r="A10" s="333" t="s">
        <v>1246</v>
      </c>
      <c r="B10" s="333"/>
      <c r="C10" s="333"/>
      <c r="D10" s="333"/>
      <c r="E10" s="333"/>
      <c r="F10" s="333"/>
      <c r="G10" s="333"/>
    </row>
    <row r="11" spans="1:7" ht="20.25" customHeight="1" x14ac:dyDescent="0.3">
      <c r="A11" s="320"/>
      <c r="B11" s="320"/>
      <c r="C11" s="320"/>
      <c r="D11" s="320"/>
      <c r="E11" s="319"/>
      <c r="F11" s="319"/>
      <c r="G11" s="319"/>
    </row>
    <row r="12" spans="1:7" ht="17.399999999999999" x14ac:dyDescent="0.3">
      <c r="A12" s="314"/>
      <c r="B12" s="314"/>
      <c r="C12" s="314"/>
      <c r="D12" s="314"/>
      <c r="E12" s="314"/>
      <c r="F12" s="314"/>
      <c r="G12" s="314"/>
    </row>
    <row r="13" spans="1:7" ht="21" customHeight="1" x14ac:dyDescent="0.3">
      <c r="A13" s="324" t="s">
        <v>1240</v>
      </c>
      <c r="B13" s="324"/>
      <c r="C13" s="324"/>
      <c r="D13" s="324"/>
      <c r="E13" s="324"/>
      <c r="F13" s="324"/>
      <c r="G13" s="324"/>
    </row>
    <row r="14" spans="1:7" ht="28.5" customHeight="1" x14ac:dyDescent="0.3">
      <c r="A14" s="332"/>
      <c r="B14" s="332"/>
      <c r="C14" s="332"/>
      <c r="D14" s="332"/>
      <c r="E14" s="332"/>
      <c r="F14" s="332"/>
      <c r="G14" s="332"/>
    </row>
    <row r="15" spans="1:7" ht="16.5" customHeight="1" x14ac:dyDescent="0.3">
      <c r="A15" s="325" t="s">
        <v>1239</v>
      </c>
      <c r="B15" s="326"/>
      <c r="C15" s="326"/>
      <c r="D15" s="326"/>
      <c r="E15" s="326"/>
      <c r="F15" s="326"/>
      <c r="G15" s="327"/>
    </row>
    <row r="16" spans="1:7" ht="16.5" customHeight="1" x14ac:dyDescent="0.3">
      <c r="A16" s="328" t="s">
        <v>1238</v>
      </c>
      <c r="B16" s="329"/>
      <c r="C16" s="329"/>
      <c r="D16" s="329"/>
      <c r="E16" s="329"/>
      <c r="F16" s="329"/>
      <c r="G16" s="330"/>
    </row>
    <row r="17" spans="1:7" ht="16.5" customHeight="1" x14ac:dyDescent="0.3">
      <c r="A17" s="318"/>
      <c r="B17" s="318"/>
      <c r="C17" s="318"/>
      <c r="D17" s="318"/>
      <c r="E17" s="318"/>
      <c r="F17" s="318"/>
      <c r="G17" s="318"/>
    </row>
    <row r="18" spans="1:7" ht="16.5" customHeight="1" x14ac:dyDescent="0.3">
      <c r="A18" s="323" t="s">
        <v>1244</v>
      </c>
      <c r="B18" s="323"/>
      <c r="C18" s="323"/>
      <c r="D18" s="323"/>
      <c r="E18" s="323"/>
      <c r="F18" s="323"/>
      <c r="G18" s="323"/>
    </row>
    <row r="19" spans="1:7" ht="36" customHeight="1" x14ac:dyDescent="0.3">
      <c r="A19" s="317"/>
      <c r="B19" s="317"/>
      <c r="C19" s="317"/>
      <c r="D19" s="317"/>
      <c r="E19" s="317"/>
      <c r="F19" s="317"/>
      <c r="G19" s="317"/>
    </row>
    <row r="20" spans="1:7" ht="19.5" customHeight="1" x14ac:dyDescent="0.3">
      <c r="A20" s="331" t="s">
        <v>1245</v>
      </c>
      <c r="B20" s="331"/>
      <c r="C20" s="331"/>
      <c r="D20" s="316">
        <v>2016</v>
      </c>
      <c r="E20" s="315"/>
      <c r="F20" s="315"/>
      <c r="G20" s="314"/>
    </row>
    <row r="21" spans="1:7" ht="192" customHeight="1" x14ac:dyDescent="0.3"/>
    <row r="28" spans="1:7" x14ac:dyDescent="0.3">
      <c r="A28" s="313"/>
    </row>
  </sheetData>
  <mergeCells count="13">
    <mergeCell ref="C8:F8"/>
    <mergeCell ref="A10:G10"/>
    <mergeCell ref="A2:G2"/>
    <mergeCell ref="A6:D6"/>
    <mergeCell ref="E6:G6"/>
    <mergeCell ref="C7:F7"/>
    <mergeCell ref="A4:G5"/>
    <mergeCell ref="A18:G18"/>
    <mergeCell ref="A13:G13"/>
    <mergeCell ref="A15:G15"/>
    <mergeCell ref="A16:G16"/>
    <mergeCell ref="A20:C20"/>
    <mergeCell ref="A14:G14"/>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6"/>
  <sheetViews>
    <sheetView showGridLines="0" view="pageBreakPreview" topLeftCell="A10" zoomScale="60" zoomScaleNormal="100" workbookViewId="0">
      <selection activeCell="C46" sqref="C46"/>
    </sheetView>
  </sheetViews>
  <sheetFormatPr baseColWidth="10" defaultRowHeight="10.199999999999999" x14ac:dyDescent="0.3"/>
  <cols>
    <col min="1" max="1" width="5.77734375" style="54" customWidth="1"/>
    <col min="2" max="2" width="40.77734375" style="54" customWidth="1"/>
    <col min="3" max="5" width="13.77734375" style="54" customWidth="1"/>
    <col min="6" max="16384" width="11.5546875" style="54"/>
  </cols>
  <sheetData>
    <row r="1" spans="1:6" ht="13.2" x14ac:dyDescent="0.3">
      <c r="A1" s="516" t="s">
        <v>966</v>
      </c>
      <c r="B1" s="517"/>
      <c r="C1" s="517"/>
      <c r="D1" s="517"/>
      <c r="E1" s="517"/>
      <c r="F1" s="78" t="s">
        <v>965</v>
      </c>
    </row>
    <row r="2" spans="1:6" ht="13.2" x14ac:dyDescent="0.3">
      <c r="A2" s="516" t="s">
        <v>964</v>
      </c>
      <c r="B2" s="517"/>
      <c r="C2" s="517"/>
      <c r="D2" s="517"/>
      <c r="E2" s="517"/>
      <c r="F2" s="78">
        <v>2</v>
      </c>
    </row>
    <row r="3" spans="1:6" ht="13.2" x14ac:dyDescent="0.3">
      <c r="A3" s="518" t="s">
        <v>963</v>
      </c>
      <c r="B3" s="519"/>
      <c r="C3" s="519"/>
      <c r="D3" s="519"/>
      <c r="E3" s="519"/>
      <c r="F3" s="519"/>
    </row>
    <row r="4" spans="1:6" ht="13.2" x14ac:dyDescent="0.3">
      <c r="A4" s="518" t="s">
        <v>962</v>
      </c>
      <c r="B4" s="519"/>
      <c r="C4" s="519"/>
      <c r="D4" s="519"/>
      <c r="E4" s="519"/>
      <c r="F4" s="519"/>
    </row>
    <row r="5" spans="1:6" ht="20.399999999999999" x14ac:dyDescent="0.3">
      <c r="A5" s="86" t="s">
        <v>814</v>
      </c>
      <c r="B5" s="85" t="s">
        <v>629</v>
      </c>
      <c r="C5" s="134" t="s">
        <v>946</v>
      </c>
      <c r="D5" s="134" t="s">
        <v>945</v>
      </c>
      <c r="E5" s="85" t="s">
        <v>369</v>
      </c>
      <c r="F5" s="188"/>
    </row>
    <row r="6" spans="1:6" ht="13.2" x14ac:dyDescent="0.3">
      <c r="A6" s="520" t="s">
        <v>961</v>
      </c>
      <c r="B6" s="521"/>
      <c r="C6" s="152">
        <f>C7</f>
        <v>311691138.12</v>
      </c>
      <c r="D6" s="152">
        <f>D$19</f>
        <v>381464362.18000001</v>
      </c>
      <c r="E6" s="152">
        <f>D6+C6</f>
        <v>693155500.29999995</v>
      </c>
      <c r="F6" s="187"/>
    </row>
    <row r="7" spans="1:6" ht="13.2" x14ac:dyDescent="0.3">
      <c r="A7" s="524" t="s">
        <v>943</v>
      </c>
      <c r="B7" s="525"/>
      <c r="C7" s="159">
        <f>SUM(C8:C$18)</f>
        <v>311691138.12</v>
      </c>
      <c r="D7" s="177">
        <v>0</v>
      </c>
      <c r="E7" s="177">
        <v>0</v>
      </c>
    </row>
    <row r="8" spans="1:6" ht="20.399999999999999" x14ac:dyDescent="0.3">
      <c r="A8" s="181" t="s">
        <v>795</v>
      </c>
      <c r="B8" s="127" t="s">
        <v>960</v>
      </c>
      <c r="C8" s="64">
        <v>21287820.59</v>
      </c>
      <c r="D8" s="180">
        <v>0</v>
      </c>
      <c r="E8" s="180"/>
    </row>
    <row r="9" spans="1:6" x14ac:dyDescent="0.3">
      <c r="A9" s="181" t="s">
        <v>838</v>
      </c>
      <c r="B9" s="127" t="s">
        <v>837</v>
      </c>
      <c r="C9" s="64">
        <v>38261186.090000004</v>
      </c>
      <c r="D9" s="180">
        <v>0</v>
      </c>
      <c r="E9" s="180"/>
    </row>
    <row r="10" spans="1:6" x14ac:dyDescent="0.3">
      <c r="A10" s="181" t="s">
        <v>798</v>
      </c>
      <c r="B10" s="127" t="s">
        <v>836</v>
      </c>
      <c r="C10" s="64">
        <v>225000000</v>
      </c>
      <c r="D10" s="180">
        <v>0</v>
      </c>
      <c r="E10" s="180"/>
    </row>
    <row r="11" spans="1:6" x14ac:dyDescent="0.3">
      <c r="A11" s="181" t="s">
        <v>835</v>
      </c>
      <c r="B11" s="127" t="s">
        <v>959</v>
      </c>
      <c r="C11" s="64">
        <v>0</v>
      </c>
      <c r="D11" s="180">
        <v>0</v>
      </c>
      <c r="E11" s="180"/>
    </row>
    <row r="12" spans="1:6" x14ac:dyDescent="0.3">
      <c r="A12" s="181" t="s">
        <v>833</v>
      </c>
      <c r="B12" s="127" t="s">
        <v>958</v>
      </c>
      <c r="C12" s="64">
        <v>13440923.85</v>
      </c>
      <c r="D12" s="180">
        <v>0</v>
      </c>
      <c r="E12" s="180"/>
    </row>
    <row r="13" spans="1:6" x14ac:dyDescent="0.3">
      <c r="A13" s="181" t="s">
        <v>831</v>
      </c>
      <c r="B13" s="127" t="s">
        <v>957</v>
      </c>
      <c r="C13" s="64">
        <v>1637.94</v>
      </c>
      <c r="D13" s="180">
        <v>0</v>
      </c>
      <c r="E13" s="180"/>
    </row>
    <row r="14" spans="1:6" x14ac:dyDescent="0.3">
      <c r="A14" s="181" t="s">
        <v>829</v>
      </c>
      <c r="B14" s="127" t="s">
        <v>956</v>
      </c>
      <c r="C14" s="64">
        <v>0</v>
      </c>
      <c r="D14" s="180">
        <v>0</v>
      </c>
      <c r="E14" s="180"/>
    </row>
    <row r="15" spans="1:6" x14ac:dyDescent="0.3">
      <c r="A15" s="181" t="s">
        <v>827</v>
      </c>
      <c r="B15" s="127" t="s">
        <v>955</v>
      </c>
      <c r="C15" s="64">
        <v>151666.67000000001</v>
      </c>
      <c r="D15" s="180">
        <v>0</v>
      </c>
      <c r="E15" s="180"/>
    </row>
    <row r="16" spans="1:6" ht="20.399999999999999" x14ac:dyDescent="0.3">
      <c r="A16" s="181" t="s">
        <v>793</v>
      </c>
      <c r="B16" s="127" t="s">
        <v>792</v>
      </c>
      <c r="C16" s="64">
        <v>0</v>
      </c>
      <c r="D16" s="180">
        <v>0</v>
      </c>
      <c r="E16" s="180"/>
    </row>
    <row r="17" spans="1:5" x14ac:dyDescent="0.3">
      <c r="A17" s="181" t="s">
        <v>768</v>
      </c>
      <c r="B17" s="127" t="s">
        <v>789</v>
      </c>
      <c r="C17" s="64">
        <v>10395351.529999999</v>
      </c>
      <c r="D17" s="180">
        <v>0</v>
      </c>
      <c r="E17" s="180"/>
    </row>
    <row r="18" spans="1:5" x14ac:dyDescent="0.3">
      <c r="A18" s="181" t="s">
        <v>954</v>
      </c>
      <c r="B18" s="127" t="s">
        <v>953</v>
      </c>
      <c r="C18" s="64">
        <v>3152551.45</v>
      </c>
      <c r="D18" s="180">
        <v>0</v>
      </c>
      <c r="E18" s="180"/>
    </row>
    <row r="19" spans="1:5" ht="13.2" x14ac:dyDescent="0.3">
      <c r="A19" s="522" t="s">
        <v>941</v>
      </c>
      <c r="B19" s="523"/>
      <c r="C19" s="157">
        <v>0</v>
      </c>
      <c r="D19" s="71">
        <f>SUM(D20:D$22)</f>
        <v>381464362.18000001</v>
      </c>
      <c r="E19" s="157">
        <v>0</v>
      </c>
    </row>
    <row r="20" spans="1:5" x14ac:dyDescent="0.3">
      <c r="A20" s="186" t="s">
        <v>544</v>
      </c>
      <c r="B20" s="185" t="s">
        <v>952</v>
      </c>
      <c r="C20" s="184">
        <v>0</v>
      </c>
      <c r="D20" s="79">
        <v>0</v>
      </c>
      <c r="E20" s="184"/>
    </row>
    <row r="21" spans="1:5" ht="20.399999999999999" x14ac:dyDescent="0.3">
      <c r="A21" s="186" t="s">
        <v>951</v>
      </c>
      <c r="B21" s="185" t="s">
        <v>717</v>
      </c>
      <c r="C21" s="184">
        <v>0</v>
      </c>
      <c r="D21" s="79">
        <v>371596924.79000002</v>
      </c>
      <c r="E21" s="184"/>
    </row>
    <row r="22" spans="1:5" x14ac:dyDescent="0.3">
      <c r="A22" s="186" t="s">
        <v>950</v>
      </c>
      <c r="B22" s="185" t="s">
        <v>739</v>
      </c>
      <c r="C22" s="184">
        <v>0</v>
      </c>
      <c r="D22" s="79">
        <v>9867437.3900000006</v>
      </c>
      <c r="E22" s="184"/>
    </row>
    <row r="23" spans="1:5" ht="13.2" x14ac:dyDescent="0.3">
      <c r="A23" s="532" t="s">
        <v>949</v>
      </c>
      <c r="B23" s="533"/>
      <c r="C23" s="155"/>
      <c r="D23" s="155"/>
      <c r="E23" s="154">
        <v>240256410.06</v>
      </c>
    </row>
    <row r="24" spans="1:5" x14ac:dyDescent="0.3">
      <c r="A24" s="122"/>
      <c r="B24" s="122"/>
      <c r="C24" s="174"/>
      <c r="D24" s="174"/>
      <c r="E24" s="174"/>
    </row>
    <row r="25" spans="1:5" ht="13.2" x14ac:dyDescent="0.3">
      <c r="A25" s="528" t="s">
        <v>716</v>
      </c>
      <c r="B25" s="529"/>
      <c r="C25" s="151"/>
      <c r="D25" s="151"/>
      <c r="E25" s="152"/>
    </row>
    <row r="26" spans="1:5" ht="13.2" x14ac:dyDescent="0.3">
      <c r="A26" s="526" t="s">
        <v>900</v>
      </c>
      <c r="B26" s="527"/>
      <c r="C26" s="150"/>
      <c r="D26" s="150"/>
      <c r="E26" s="57"/>
    </row>
    <row r="27" spans="1:5" ht="10.050000000000001" customHeight="1" x14ac:dyDescent="0.3">
      <c r="A27" s="183" t="s">
        <v>948</v>
      </c>
    </row>
    <row r="28" spans="1:5" ht="10.050000000000001" customHeight="1" x14ac:dyDescent="0.3">
      <c r="A28" s="183" t="s">
        <v>947</v>
      </c>
    </row>
    <row r="29" spans="1:5" x14ac:dyDescent="0.3">
      <c r="A29" s="121"/>
    </row>
    <row r="30" spans="1:5" ht="20.399999999999999" x14ac:dyDescent="0.3">
      <c r="A30" s="182" t="s">
        <v>814</v>
      </c>
      <c r="B30" s="134" t="s">
        <v>371</v>
      </c>
      <c r="C30" s="134" t="s">
        <v>946</v>
      </c>
      <c r="D30" s="134" t="s">
        <v>945</v>
      </c>
      <c r="E30" s="134" t="s">
        <v>369</v>
      </c>
    </row>
    <row r="31" spans="1:5" ht="13.2" x14ac:dyDescent="0.3">
      <c r="A31" s="520" t="s">
        <v>944</v>
      </c>
      <c r="B31" s="521"/>
      <c r="C31" s="152">
        <f>C32</f>
        <v>1681953454.8900001</v>
      </c>
      <c r="D31" s="152">
        <f>D$42</f>
        <v>332689992.07999998</v>
      </c>
      <c r="E31" s="152">
        <f>D31+C31</f>
        <v>2014643446.97</v>
      </c>
    </row>
    <row r="32" spans="1:5" ht="13.2" x14ac:dyDescent="0.3">
      <c r="A32" s="530" t="s">
        <v>943</v>
      </c>
      <c r="B32" s="531"/>
      <c r="C32" s="159">
        <f>SUM(C33:C$41)</f>
        <v>1681953454.8900001</v>
      </c>
      <c r="D32" s="177">
        <v>0</v>
      </c>
      <c r="E32" s="177">
        <v>0</v>
      </c>
    </row>
    <row r="33" spans="1:5" ht="20.399999999999999" x14ac:dyDescent="0.3">
      <c r="A33" s="181" t="s">
        <v>673</v>
      </c>
      <c r="B33" s="127" t="s">
        <v>672</v>
      </c>
      <c r="C33" s="64">
        <v>7266796.8499999996</v>
      </c>
      <c r="D33" s="180">
        <v>0</v>
      </c>
      <c r="E33" s="180"/>
    </row>
    <row r="34" spans="1:5" x14ac:dyDescent="0.3">
      <c r="A34" s="181" t="s">
        <v>669</v>
      </c>
      <c r="B34" s="127" t="s">
        <v>668</v>
      </c>
      <c r="C34" s="64">
        <v>319301501</v>
      </c>
      <c r="D34" s="180">
        <v>0</v>
      </c>
      <c r="E34" s="180"/>
    </row>
    <row r="35" spans="1:5" x14ac:dyDescent="0.3">
      <c r="A35" s="181" t="s">
        <v>671</v>
      </c>
      <c r="B35" s="127" t="s">
        <v>942</v>
      </c>
      <c r="C35" s="64">
        <v>800453377.75</v>
      </c>
      <c r="D35" s="180">
        <v>0</v>
      </c>
      <c r="E35" s="180"/>
    </row>
    <row r="36" spans="1:5" x14ac:dyDescent="0.3">
      <c r="A36" s="181" t="s">
        <v>667</v>
      </c>
      <c r="B36" s="127" t="s">
        <v>666</v>
      </c>
      <c r="C36" s="64">
        <v>472898713.66000003</v>
      </c>
      <c r="D36" s="180">
        <v>0</v>
      </c>
      <c r="E36" s="180"/>
    </row>
    <row r="37" spans="1:5" x14ac:dyDescent="0.3">
      <c r="A37" s="181" t="s">
        <v>665</v>
      </c>
      <c r="B37" s="127" t="s">
        <v>664</v>
      </c>
      <c r="C37" s="64">
        <v>7427404.8799999999</v>
      </c>
      <c r="D37" s="180">
        <v>0</v>
      </c>
      <c r="E37" s="180"/>
    </row>
    <row r="38" spans="1:5" x14ac:dyDescent="0.3">
      <c r="A38" s="181" t="s">
        <v>643</v>
      </c>
      <c r="B38" s="127" t="s">
        <v>719</v>
      </c>
      <c r="C38" s="64">
        <v>32612785.629999999</v>
      </c>
      <c r="D38" s="180">
        <v>0</v>
      </c>
      <c r="E38" s="180"/>
    </row>
    <row r="39" spans="1:5" x14ac:dyDescent="0.3">
      <c r="A39" s="181" t="s">
        <v>641</v>
      </c>
      <c r="B39" s="127" t="s">
        <v>718</v>
      </c>
      <c r="C39" s="64">
        <v>6047247.8700000001</v>
      </c>
      <c r="D39" s="180">
        <v>0</v>
      </c>
      <c r="E39" s="180"/>
    </row>
    <row r="40" spans="1:5" x14ac:dyDescent="0.3">
      <c r="A40" s="181" t="s">
        <v>639</v>
      </c>
      <c r="B40" s="127" t="s">
        <v>638</v>
      </c>
      <c r="C40" s="64">
        <v>31900000</v>
      </c>
      <c r="D40" s="180">
        <v>0</v>
      </c>
      <c r="E40" s="180"/>
    </row>
    <row r="41" spans="1:5" x14ac:dyDescent="0.3">
      <c r="A41" s="179" t="s">
        <v>663</v>
      </c>
      <c r="B41" s="178" t="s">
        <v>662</v>
      </c>
      <c r="C41" s="159">
        <v>4045627.25</v>
      </c>
      <c r="D41" s="177">
        <v>0</v>
      </c>
      <c r="E41" s="177"/>
    </row>
    <row r="42" spans="1:5" ht="13.2" x14ac:dyDescent="0.3">
      <c r="A42" s="534" t="s">
        <v>941</v>
      </c>
      <c r="B42" s="535"/>
      <c r="C42" s="61">
        <v>0</v>
      </c>
      <c r="D42" s="60">
        <f>D$43</f>
        <v>332689992.07999998</v>
      </c>
      <c r="E42" s="61">
        <v>0</v>
      </c>
    </row>
    <row r="43" spans="1:5" ht="20.399999999999999" x14ac:dyDescent="0.3">
      <c r="A43" s="176" t="s">
        <v>636</v>
      </c>
      <c r="B43" s="175" t="s">
        <v>717</v>
      </c>
      <c r="C43" s="61">
        <v>0</v>
      </c>
      <c r="D43" s="60">
        <v>332689992.07999998</v>
      </c>
      <c r="E43" s="61"/>
    </row>
    <row r="44" spans="1:5" x14ac:dyDescent="0.3">
      <c r="A44" s="122"/>
      <c r="B44" s="122"/>
      <c r="C44" s="174"/>
      <c r="D44" s="174"/>
      <c r="E44" s="174"/>
    </row>
    <row r="45" spans="1:5" ht="13.2" x14ac:dyDescent="0.3">
      <c r="A45" s="528" t="s">
        <v>716</v>
      </c>
      <c r="B45" s="529"/>
      <c r="C45" s="151"/>
      <c r="D45" s="151"/>
      <c r="E45" s="152"/>
    </row>
    <row r="46" spans="1:5" ht="13.2" x14ac:dyDescent="0.3">
      <c r="A46" s="526" t="s">
        <v>940</v>
      </c>
      <c r="B46" s="527"/>
      <c r="C46" s="150"/>
      <c r="D46" s="150"/>
      <c r="E46" s="57">
        <v>62720409.240000002</v>
      </c>
    </row>
  </sheetData>
  <mergeCells count="15">
    <mergeCell ref="A31:B31"/>
    <mergeCell ref="A19:B19"/>
    <mergeCell ref="A7:B7"/>
    <mergeCell ref="A32:B32"/>
    <mergeCell ref="A46:B46"/>
    <mergeCell ref="A26:B26"/>
    <mergeCell ref="A45:B45"/>
    <mergeCell ref="A25:B25"/>
    <mergeCell ref="A23:B23"/>
    <mergeCell ref="A42:B42"/>
    <mergeCell ref="A1:E1"/>
    <mergeCell ref="A2:E2"/>
    <mergeCell ref="A3:F3"/>
    <mergeCell ref="A4:F4"/>
    <mergeCell ref="A6:B6"/>
  </mergeCells>
  <printOptions horizontalCentered="1"/>
  <pageMargins left="0.78740157480314965" right="0.78740157480314965" top="0.59055118110236227" bottom="0.59055118110236227" header="0.51181102362204722" footer="0.51181102362204722"/>
  <pageSetup paperSize="9" scale="79" orientation="landscape" r:id="rId1"/>
  <headerFooter alignWithMargins="0"/>
  <rowBreaks count="1" manualBreakCount="1">
    <brk id="2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I37"/>
  <sheetViews>
    <sheetView showGridLines="0" view="pageBreakPreview" zoomScale="60" zoomScaleNormal="100" workbookViewId="0">
      <selection activeCell="C46" sqref="C46"/>
    </sheetView>
  </sheetViews>
  <sheetFormatPr baseColWidth="10" defaultRowHeight="13.2" x14ac:dyDescent="0.25"/>
  <cols>
    <col min="1" max="1" width="2.5546875" style="1" customWidth="1"/>
    <col min="2" max="3" width="11.5546875" style="1"/>
    <col min="4" max="4" width="14.33203125" style="1" customWidth="1"/>
    <col min="5" max="5" width="23" style="1" customWidth="1"/>
    <col min="6" max="6" width="22.109375" style="1" customWidth="1"/>
    <col min="7" max="7" width="18.44140625" style="1" customWidth="1"/>
    <col min="8" max="8" width="16.5546875" style="1" customWidth="1"/>
    <col min="9" max="16384" width="11.5546875" style="1"/>
  </cols>
  <sheetData>
    <row r="1" spans="1:9" x14ac:dyDescent="0.25">
      <c r="A1" s="544" t="s">
        <v>660</v>
      </c>
      <c r="B1" s="545"/>
      <c r="C1" s="545"/>
      <c r="D1" s="545"/>
      <c r="E1" s="545"/>
      <c r="F1" s="545"/>
      <c r="G1" s="545"/>
      <c r="H1" s="173" t="s">
        <v>659</v>
      </c>
    </row>
    <row r="2" spans="1:9" x14ac:dyDescent="0.25">
      <c r="A2" s="172"/>
      <c r="B2" s="171"/>
      <c r="C2" s="171"/>
      <c r="D2" s="171"/>
      <c r="E2" s="171"/>
      <c r="F2" s="171"/>
      <c r="G2" s="171"/>
      <c r="H2" s="170"/>
    </row>
    <row r="3" spans="1:9" s="168" customFormat="1" x14ac:dyDescent="0.25">
      <c r="A3" s="169"/>
      <c r="B3" s="169"/>
      <c r="C3" s="169"/>
      <c r="D3" s="169"/>
      <c r="E3" s="169"/>
      <c r="F3" s="169"/>
      <c r="G3" s="169"/>
      <c r="H3" s="169"/>
    </row>
    <row r="4" spans="1:9" s="168" customFormat="1" x14ac:dyDescent="0.25">
      <c r="A4" s="169"/>
      <c r="B4" s="169"/>
      <c r="C4" s="169"/>
      <c r="D4" s="169"/>
      <c r="E4" s="169"/>
      <c r="F4" s="169"/>
      <c r="G4" s="169"/>
      <c r="H4" s="169"/>
    </row>
    <row r="5" spans="1:9" s="168" customFormat="1" x14ac:dyDescent="0.25">
      <c r="A5" s="169"/>
      <c r="B5" s="169"/>
      <c r="C5" s="169"/>
      <c r="D5" s="169"/>
      <c r="E5" s="169"/>
      <c r="F5" s="169"/>
      <c r="G5" s="169"/>
      <c r="H5" s="169"/>
    </row>
    <row r="6" spans="1:9" ht="13.8" thickBot="1" x14ac:dyDescent="0.3"/>
    <row r="7" spans="1:9" ht="13.8" thickTop="1" x14ac:dyDescent="0.25">
      <c r="A7" s="546" t="s">
        <v>863</v>
      </c>
      <c r="B7" s="547"/>
      <c r="C7" s="547"/>
      <c r="D7" s="167"/>
      <c r="E7" s="167"/>
      <c r="F7" s="167"/>
      <c r="G7" s="167"/>
      <c r="H7" s="166"/>
      <c r="I7" s="2"/>
    </row>
    <row r="8" spans="1:9" x14ac:dyDescent="0.25">
      <c r="A8" s="541" t="s">
        <v>939</v>
      </c>
      <c r="B8" s="536"/>
      <c r="C8" s="536"/>
      <c r="D8" s="536"/>
      <c r="E8" s="536"/>
      <c r="F8" s="536"/>
      <c r="G8" s="536"/>
      <c r="H8" s="537"/>
      <c r="I8" s="2"/>
    </row>
    <row r="9" spans="1:9" x14ac:dyDescent="0.25">
      <c r="A9" s="163"/>
      <c r="B9" s="542" t="s">
        <v>938</v>
      </c>
      <c r="C9" s="542"/>
      <c r="D9" s="542"/>
      <c r="E9" s="542"/>
      <c r="F9" s="542"/>
      <c r="G9" s="542"/>
      <c r="H9" s="543"/>
      <c r="I9" s="2"/>
    </row>
    <row r="10" spans="1:9" x14ac:dyDescent="0.25">
      <c r="A10" s="163"/>
      <c r="B10" s="542" t="s">
        <v>937</v>
      </c>
      <c r="C10" s="542"/>
      <c r="D10" s="542"/>
      <c r="E10" s="542"/>
      <c r="F10" s="542"/>
      <c r="G10" s="542"/>
      <c r="H10" s="543"/>
      <c r="I10" s="2"/>
    </row>
    <row r="11" spans="1:9" x14ac:dyDescent="0.25">
      <c r="A11" s="163"/>
      <c r="B11" s="542" t="s">
        <v>936</v>
      </c>
      <c r="C11" s="542"/>
      <c r="D11" s="542"/>
      <c r="E11" s="542"/>
      <c r="F11" s="542"/>
      <c r="G11" s="542"/>
      <c r="H11" s="543"/>
      <c r="I11" s="2"/>
    </row>
    <row r="12" spans="1:9" x14ac:dyDescent="0.25">
      <c r="A12" s="163"/>
      <c r="B12" s="542" t="s">
        <v>935</v>
      </c>
      <c r="C12" s="542"/>
      <c r="D12" s="542"/>
      <c r="E12" s="542"/>
      <c r="F12" s="542"/>
      <c r="G12" s="542"/>
      <c r="H12" s="543"/>
      <c r="I12" s="2"/>
    </row>
    <row r="13" spans="1:9" x14ac:dyDescent="0.25">
      <c r="A13" s="163"/>
      <c r="B13" s="536"/>
      <c r="C13" s="536"/>
      <c r="D13" s="536"/>
      <c r="E13" s="536"/>
      <c r="F13" s="536"/>
      <c r="G13" s="536"/>
      <c r="H13" s="537"/>
      <c r="I13" s="2"/>
    </row>
    <row r="14" spans="1:9" x14ac:dyDescent="0.25">
      <c r="A14" s="163"/>
      <c r="B14" s="536" t="s">
        <v>934</v>
      </c>
      <c r="C14" s="536"/>
      <c r="D14" s="536"/>
      <c r="E14" s="536"/>
      <c r="F14" s="536"/>
      <c r="G14" s="536"/>
      <c r="H14" s="537"/>
      <c r="I14" s="2"/>
    </row>
    <row r="15" spans="1:9" ht="12.75" customHeight="1" x14ac:dyDescent="0.25">
      <c r="A15" s="163"/>
      <c r="B15" s="536" t="s">
        <v>930</v>
      </c>
      <c r="C15" s="536"/>
      <c r="D15" s="536"/>
      <c r="E15" s="536"/>
      <c r="F15" s="536"/>
      <c r="G15" s="536"/>
      <c r="H15" s="537"/>
      <c r="I15" s="2"/>
    </row>
    <row r="16" spans="1:9" x14ac:dyDescent="0.25">
      <c r="A16" s="163"/>
      <c r="B16" s="165"/>
      <c r="C16" s="165"/>
      <c r="D16" s="165"/>
      <c r="E16" s="165"/>
      <c r="F16" s="165"/>
      <c r="G16" s="165"/>
      <c r="H16" s="162"/>
      <c r="I16" s="2"/>
    </row>
    <row r="17" spans="1:9" ht="12.75" customHeight="1" x14ac:dyDescent="0.25">
      <c r="A17" s="541" t="s">
        <v>933</v>
      </c>
      <c r="B17" s="536"/>
      <c r="C17" s="536"/>
      <c r="D17" s="536"/>
      <c r="E17" s="536"/>
      <c r="F17" s="536"/>
      <c r="G17" s="536"/>
      <c r="H17" s="537"/>
      <c r="I17" s="2"/>
    </row>
    <row r="18" spans="1:9" ht="12.75" customHeight="1" x14ac:dyDescent="0.25">
      <c r="A18" s="541" t="s">
        <v>932</v>
      </c>
      <c r="B18" s="536"/>
      <c r="C18" s="536"/>
      <c r="D18" s="536"/>
      <c r="E18" s="536"/>
      <c r="F18" s="536"/>
      <c r="G18" s="536"/>
      <c r="H18" s="537"/>
      <c r="I18" s="2"/>
    </row>
    <row r="19" spans="1:9" ht="12.75" customHeight="1" x14ac:dyDescent="0.25">
      <c r="A19" s="164"/>
      <c r="B19" s="165"/>
      <c r="C19" s="165"/>
      <c r="D19" s="165"/>
      <c r="E19" s="165"/>
      <c r="F19" s="165"/>
      <c r="G19" s="165"/>
      <c r="H19" s="162"/>
      <c r="I19" s="2"/>
    </row>
    <row r="20" spans="1:9" ht="12.75" customHeight="1" x14ac:dyDescent="0.25">
      <c r="A20" s="541" t="s">
        <v>931</v>
      </c>
      <c r="B20" s="536"/>
      <c r="C20" s="536"/>
      <c r="D20" s="536"/>
      <c r="E20" s="536"/>
      <c r="F20" s="536"/>
      <c r="G20" s="536"/>
      <c r="H20" s="537"/>
      <c r="I20" s="2"/>
    </row>
    <row r="21" spans="1:9" x14ac:dyDescent="0.25">
      <c r="A21" s="163"/>
      <c r="B21" s="536" t="s">
        <v>930</v>
      </c>
      <c r="C21" s="536"/>
      <c r="D21" s="536"/>
      <c r="E21" s="536"/>
      <c r="F21" s="536"/>
      <c r="G21" s="536"/>
      <c r="H21" s="537"/>
      <c r="I21" s="2"/>
    </row>
    <row r="22" spans="1:9" x14ac:dyDescent="0.25">
      <c r="A22" s="163"/>
      <c r="B22" s="165"/>
      <c r="C22" s="165"/>
      <c r="D22" s="165"/>
      <c r="E22" s="165"/>
      <c r="F22" s="165"/>
      <c r="G22" s="165"/>
      <c r="H22" s="162"/>
      <c r="I22" s="2"/>
    </row>
    <row r="23" spans="1:9" x14ac:dyDescent="0.25">
      <c r="A23" s="541" t="s">
        <v>929</v>
      </c>
      <c r="B23" s="536"/>
      <c r="C23" s="536"/>
      <c r="D23" s="536"/>
      <c r="E23" s="536"/>
      <c r="F23" s="536"/>
      <c r="G23" s="536"/>
      <c r="H23" s="537"/>
      <c r="I23" s="2"/>
    </row>
    <row r="24" spans="1:9" ht="12.75" customHeight="1" x14ac:dyDescent="0.25">
      <c r="A24" s="541" t="s">
        <v>928</v>
      </c>
      <c r="B24" s="536"/>
      <c r="C24" s="536"/>
      <c r="D24" s="536"/>
      <c r="E24" s="536"/>
      <c r="F24" s="536"/>
      <c r="G24" s="536"/>
      <c r="H24" s="537"/>
      <c r="I24" s="2"/>
    </row>
    <row r="25" spans="1:9" ht="12.75" customHeight="1" x14ac:dyDescent="0.25">
      <c r="A25" s="164"/>
      <c r="B25" s="165"/>
      <c r="C25" s="165"/>
      <c r="D25" s="165"/>
      <c r="E25" s="165"/>
      <c r="F25" s="165"/>
      <c r="G25" s="165"/>
      <c r="H25" s="162"/>
      <c r="I25" s="2"/>
    </row>
    <row r="26" spans="1:9" ht="12.75" customHeight="1" x14ac:dyDescent="0.25">
      <c r="A26" s="541" t="s">
        <v>927</v>
      </c>
      <c r="B26" s="536"/>
      <c r="C26" s="536"/>
      <c r="D26" s="536"/>
      <c r="E26" s="536"/>
      <c r="F26" s="536"/>
      <c r="G26" s="536"/>
      <c r="H26" s="537"/>
      <c r="I26" s="2"/>
    </row>
    <row r="27" spans="1:9" ht="12.75" customHeight="1" x14ac:dyDescent="0.25">
      <c r="A27" s="164"/>
      <c r="B27" s="542" t="s">
        <v>926</v>
      </c>
      <c r="C27" s="542"/>
      <c r="D27" s="542"/>
      <c r="E27" s="542"/>
      <c r="F27" s="542"/>
      <c r="G27" s="542"/>
      <c r="H27" s="543"/>
      <c r="I27" s="2"/>
    </row>
    <row r="28" spans="1:9" ht="12.75" customHeight="1" x14ac:dyDescent="0.25">
      <c r="A28" s="164"/>
      <c r="B28" s="542" t="s">
        <v>925</v>
      </c>
      <c r="C28" s="542"/>
      <c r="D28" s="542"/>
      <c r="E28" s="542"/>
      <c r="F28" s="542"/>
      <c r="G28" s="542"/>
      <c r="H28" s="543"/>
      <c r="I28" s="2"/>
    </row>
    <row r="29" spans="1:9" x14ac:dyDescent="0.25">
      <c r="A29" s="163"/>
      <c r="B29" s="536"/>
      <c r="C29" s="536"/>
      <c r="D29" s="536"/>
      <c r="E29" s="536"/>
      <c r="F29" s="536"/>
      <c r="G29" s="536"/>
      <c r="H29" s="537"/>
      <c r="I29" s="2"/>
    </row>
    <row r="30" spans="1:9" x14ac:dyDescent="0.25">
      <c r="A30" s="163"/>
      <c r="B30" s="536" t="s">
        <v>924</v>
      </c>
      <c r="C30" s="536"/>
      <c r="D30" s="536"/>
      <c r="E30" s="536"/>
      <c r="F30" s="536"/>
      <c r="G30" s="536"/>
      <c r="H30" s="537"/>
      <c r="I30" s="2"/>
    </row>
    <row r="31" spans="1:9" x14ac:dyDescent="0.25">
      <c r="A31" s="163"/>
      <c r="B31" s="536" t="s">
        <v>923</v>
      </c>
      <c r="C31" s="536"/>
      <c r="D31" s="536"/>
      <c r="E31" s="536"/>
      <c r="F31" s="536"/>
      <c r="G31" s="536"/>
      <c r="H31" s="162"/>
      <c r="I31" s="2"/>
    </row>
    <row r="32" spans="1:9" ht="12" customHeight="1" thickBot="1" x14ac:dyDescent="0.3">
      <c r="A32" s="161"/>
      <c r="B32" s="538" t="s">
        <v>922</v>
      </c>
      <c r="C32" s="538"/>
      <c r="D32" s="538"/>
      <c r="E32" s="538"/>
      <c r="F32" s="538"/>
      <c r="G32" s="538"/>
      <c r="H32" s="539"/>
      <c r="I32" s="2"/>
    </row>
    <row r="33" spans="1:9" ht="13.8" thickTop="1" x14ac:dyDescent="0.25">
      <c r="A33" s="160"/>
      <c r="B33" s="536"/>
      <c r="C33" s="536"/>
      <c r="D33" s="536"/>
      <c r="E33" s="536"/>
      <c r="F33" s="536"/>
      <c r="G33" s="536"/>
      <c r="H33" s="536"/>
      <c r="I33" s="2"/>
    </row>
    <row r="34" spans="1:9" x14ac:dyDescent="0.25">
      <c r="A34" s="160"/>
      <c r="B34" s="536"/>
      <c r="C34" s="536"/>
      <c r="D34" s="536"/>
      <c r="E34" s="536"/>
      <c r="F34" s="536"/>
      <c r="G34" s="536"/>
      <c r="H34" s="536"/>
      <c r="I34" s="2"/>
    </row>
    <row r="35" spans="1:9" x14ac:dyDescent="0.25">
      <c r="A35" s="160"/>
      <c r="I35" s="2"/>
    </row>
    <row r="36" spans="1:9" x14ac:dyDescent="0.25">
      <c r="A36" s="2"/>
      <c r="B36" s="540"/>
      <c r="C36" s="540"/>
      <c r="D36" s="540"/>
      <c r="E36" s="540"/>
      <c r="F36" s="540"/>
      <c r="G36" s="540"/>
      <c r="H36" s="540"/>
      <c r="I36" s="2"/>
    </row>
    <row r="37" spans="1:9" x14ac:dyDescent="0.25">
      <c r="A37" s="2"/>
      <c r="B37" s="2"/>
      <c r="C37" s="2"/>
      <c r="D37" s="2"/>
      <c r="E37" s="2"/>
      <c r="F37" s="2"/>
      <c r="G37" s="2"/>
      <c r="H37" s="2"/>
      <c r="I37" s="2"/>
    </row>
  </sheetData>
  <mergeCells count="26">
    <mergeCell ref="A1:G1"/>
    <mergeCell ref="A7:C7"/>
    <mergeCell ref="B9:H9"/>
    <mergeCell ref="B10:H10"/>
    <mergeCell ref="B21:H21"/>
    <mergeCell ref="B36:H36"/>
    <mergeCell ref="A26:H26"/>
    <mergeCell ref="A8:H8"/>
    <mergeCell ref="B12:H12"/>
    <mergeCell ref="A17:H17"/>
    <mergeCell ref="A18:H18"/>
    <mergeCell ref="A20:H20"/>
    <mergeCell ref="B14:H14"/>
    <mergeCell ref="B15:H15"/>
    <mergeCell ref="B11:H11"/>
    <mergeCell ref="B13:H13"/>
    <mergeCell ref="B29:H29"/>
    <mergeCell ref="B27:H27"/>
    <mergeCell ref="B28:H28"/>
    <mergeCell ref="A23:H23"/>
    <mergeCell ref="A24:H24"/>
    <mergeCell ref="B30:H30"/>
    <mergeCell ref="B32:H32"/>
    <mergeCell ref="B33:H33"/>
    <mergeCell ref="B34:H34"/>
    <mergeCell ref="B31:G31"/>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showGridLines="0" view="pageBreakPreview" zoomScale="60" zoomScaleNormal="100" workbookViewId="0">
      <selection activeCell="C46" sqref="C46"/>
    </sheetView>
  </sheetViews>
  <sheetFormatPr baseColWidth="10" defaultRowHeight="10.199999999999999" x14ac:dyDescent="0.3"/>
  <cols>
    <col min="1" max="1" width="33.6640625" style="54" bestFit="1" customWidth="1"/>
    <col min="2" max="2" width="13.33203125" style="54" bestFit="1" customWidth="1"/>
    <col min="3" max="3" width="11.88671875" style="54" bestFit="1" customWidth="1"/>
    <col min="4" max="4" width="12.44140625" style="54" bestFit="1" customWidth="1"/>
    <col min="5" max="5" width="11.88671875" style="54" bestFit="1" customWidth="1"/>
    <col min="6" max="16384" width="11.5546875" style="54"/>
  </cols>
  <sheetData>
    <row r="1" spans="1:5" ht="13.2" x14ac:dyDescent="0.3">
      <c r="A1" s="516" t="s">
        <v>660</v>
      </c>
      <c r="B1" s="517"/>
      <c r="C1" s="517"/>
      <c r="D1" s="517"/>
      <c r="E1" s="78" t="s">
        <v>659</v>
      </c>
    </row>
    <row r="2" spans="1:5" ht="13.2" x14ac:dyDescent="0.3">
      <c r="A2" s="516" t="s">
        <v>921</v>
      </c>
      <c r="B2" s="517"/>
      <c r="C2" s="517"/>
      <c r="D2" s="517"/>
      <c r="E2" s="78" t="s">
        <v>920</v>
      </c>
    </row>
    <row r="3" spans="1:5" ht="13.2" x14ac:dyDescent="0.3">
      <c r="A3" s="552"/>
      <c r="B3" s="519"/>
      <c r="C3" s="519"/>
      <c r="D3" s="519"/>
      <c r="E3" s="519"/>
    </row>
    <row r="4" spans="1:5" ht="13.2" x14ac:dyDescent="0.3">
      <c r="A4" s="518" t="s">
        <v>919</v>
      </c>
      <c r="B4" s="519"/>
      <c r="C4" s="519"/>
      <c r="D4" s="519"/>
      <c r="E4" s="519"/>
    </row>
    <row r="5" spans="1:5" x14ac:dyDescent="0.3">
      <c r="A5" s="86" t="s">
        <v>910</v>
      </c>
      <c r="B5" s="85" t="s">
        <v>682</v>
      </c>
      <c r="C5" s="85" t="s">
        <v>648</v>
      </c>
      <c r="D5" s="85" t="s">
        <v>646</v>
      </c>
      <c r="E5" s="85" t="s">
        <v>650</v>
      </c>
    </row>
    <row r="6" spans="1:5" x14ac:dyDescent="0.3">
      <c r="A6" s="77"/>
      <c r="B6" s="77" t="s">
        <v>644</v>
      </c>
      <c r="C6" s="77"/>
      <c r="D6" s="77" t="s">
        <v>909</v>
      </c>
      <c r="E6" s="77" t="s">
        <v>645</v>
      </c>
    </row>
    <row r="7" spans="1:5" x14ac:dyDescent="0.3">
      <c r="A7" s="132" t="s">
        <v>369</v>
      </c>
      <c r="B7" s="154">
        <f>B8+B11+B12+B13+B16</f>
        <v>1977627631.8600001</v>
      </c>
      <c r="C7" s="154">
        <f>C8+C11+C12+C13+C16</f>
        <v>1036861054.4799999</v>
      </c>
      <c r="D7" s="154">
        <f>D8+D11+D12+D13+D16</f>
        <v>12401559.030000001</v>
      </c>
      <c r="E7" s="154">
        <f t="shared" ref="E7:E16" si="0">B7-D7-C7</f>
        <v>928365018.35000026</v>
      </c>
    </row>
    <row r="8" spans="1:5" x14ac:dyDescent="0.3">
      <c r="A8" s="132" t="s">
        <v>918</v>
      </c>
      <c r="B8" s="154">
        <f>B9+B10</f>
        <v>191095875.16</v>
      </c>
      <c r="C8" s="154">
        <f>C9+C10</f>
        <v>167378040.75</v>
      </c>
      <c r="D8" s="154">
        <f>D9+D10</f>
        <v>11077098.15</v>
      </c>
      <c r="E8" s="154">
        <f t="shared" si="0"/>
        <v>12640736.25999999</v>
      </c>
    </row>
    <row r="9" spans="1:5" x14ac:dyDescent="0.3">
      <c r="A9" s="66" t="s">
        <v>917</v>
      </c>
      <c r="B9" s="64">
        <v>191095875.16</v>
      </c>
      <c r="C9" s="64">
        <v>167378040.75</v>
      </c>
      <c r="D9" s="64">
        <v>11077098.15</v>
      </c>
      <c r="E9" s="64">
        <f t="shared" si="0"/>
        <v>12640736.25999999</v>
      </c>
    </row>
    <row r="10" spans="1:5" x14ac:dyDescent="0.3">
      <c r="A10" s="66" t="s">
        <v>916</v>
      </c>
      <c r="B10" s="64"/>
      <c r="C10" s="64"/>
      <c r="D10" s="64"/>
      <c r="E10" s="64">
        <f t="shared" si="0"/>
        <v>0</v>
      </c>
    </row>
    <row r="11" spans="1:5" x14ac:dyDescent="0.3">
      <c r="A11" s="132" t="s">
        <v>915</v>
      </c>
      <c r="B11" s="154">
        <v>372968699.69999999</v>
      </c>
      <c r="C11" s="154">
        <v>317696060.29000002</v>
      </c>
      <c r="D11" s="154">
        <v>1320860.8799999999</v>
      </c>
      <c r="E11" s="154">
        <f t="shared" si="0"/>
        <v>53951778.529999971</v>
      </c>
    </row>
    <row r="12" spans="1:5" x14ac:dyDescent="0.3">
      <c r="A12" s="132" t="s">
        <v>907</v>
      </c>
      <c r="B12" s="154"/>
      <c r="C12" s="154"/>
      <c r="D12" s="154"/>
      <c r="E12" s="154">
        <f t="shared" si="0"/>
        <v>0</v>
      </c>
    </row>
    <row r="13" spans="1:5" x14ac:dyDescent="0.3">
      <c r="A13" s="132" t="s">
        <v>914</v>
      </c>
      <c r="B13" s="154">
        <f>B14+B15</f>
        <v>1142658057</v>
      </c>
      <c r="C13" s="154">
        <f>C14+C15</f>
        <v>541919516.04999995</v>
      </c>
      <c r="D13" s="154">
        <f>D14+D15</f>
        <v>3600</v>
      </c>
      <c r="E13" s="154">
        <f t="shared" si="0"/>
        <v>600734940.95000005</v>
      </c>
    </row>
    <row r="14" spans="1:5" x14ac:dyDescent="0.3">
      <c r="A14" s="115" t="s">
        <v>913</v>
      </c>
      <c r="B14" s="159">
        <v>803152682</v>
      </c>
      <c r="C14" s="159">
        <v>209229523.97</v>
      </c>
      <c r="D14" s="159">
        <v>3600</v>
      </c>
      <c r="E14" s="159">
        <f t="shared" si="0"/>
        <v>593919558.02999997</v>
      </c>
    </row>
    <row r="15" spans="1:5" x14ac:dyDescent="0.3">
      <c r="A15" s="158" t="s">
        <v>912</v>
      </c>
      <c r="B15" s="71">
        <v>339505375</v>
      </c>
      <c r="C15" s="71">
        <v>332689992.07999998</v>
      </c>
      <c r="D15" s="157">
        <v>0</v>
      </c>
      <c r="E15" s="71">
        <f t="shared" si="0"/>
        <v>6815382.9200000167</v>
      </c>
    </row>
    <row r="16" spans="1:5" x14ac:dyDescent="0.3">
      <c r="A16" s="84" t="s">
        <v>902</v>
      </c>
      <c r="B16" s="82">
        <v>270905000</v>
      </c>
      <c r="C16" s="82">
        <v>9867437.3900000006</v>
      </c>
      <c r="D16" s="156">
        <v>0</v>
      </c>
      <c r="E16" s="82">
        <f t="shared" si="0"/>
        <v>261037562.61000001</v>
      </c>
    </row>
    <row r="17" spans="1:5" ht="13.2" x14ac:dyDescent="0.3">
      <c r="A17" s="550"/>
      <c r="B17" s="551"/>
      <c r="C17" s="551"/>
      <c r="D17" s="551"/>
      <c r="E17" s="551"/>
    </row>
    <row r="18" spans="1:5" x14ac:dyDescent="0.3">
      <c r="A18" s="153" t="s">
        <v>716</v>
      </c>
      <c r="B18" s="152"/>
      <c r="C18" s="151"/>
      <c r="D18" s="151"/>
      <c r="E18" s="151"/>
    </row>
    <row r="19" spans="1:5" x14ac:dyDescent="0.3">
      <c r="A19" s="130" t="s">
        <v>900</v>
      </c>
      <c r="B19" s="57">
        <v>231582978.88</v>
      </c>
      <c r="C19" s="150"/>
      <c r="D19" s="150"/>
      <c r="E19" s="150"/>
    </row>
    <row r="20" spans="1:5" ht="13.2" x14ac:dyDescent="0.3">
      <c r="A20" s="550"/>
      <c r="B20" s="553"/>
      <c r="C20" s="553"/>
      <c r="D20" s="553"/>
      <c r="E20" s="553"/>
    </row>
    <row r="21" spans="1:5" ht="13.2" x14ac:dyDescent="0.3">
      <c r="A21" s="518" t="s">
        <v>911</v>
      </c>
      <c r="B21" s="519"/>
      <c r="C21" s="519"/>
      <c r="D21" s="519"/>
      <c r="E21" s="519"/>
    </row>
    <row r="22" spans="1:5" x14ac:dyDescent="0.3">
      <c r="A22" s="86" t="s">
        <v>910</v>
      </c>
      <c r="B22" s="85" t="s">
        <v>682</v>
      </c>
      <c r="C22" s="85" t="s">
        <v>648</v>
      </c>
      <c r="D22" s="85" t="s">
        <v>646</v>
      </c>
      <c r="E22" s="85" t="s">
        <v>650</v>
      </c>
    </row>
    <row r="23" spans="1:5" x14ac:dyDescent="0.3">
      <c r="A23" s="74"/>
      <c r="B23" s="74" t="s">
        <v>644</v>
      </c>
      <c r="C23" s="74"/>
      <c r="D23" s="74" t="s">
        <v>909</v>
      </c>
      <c r="E23" s="74" t="s">
        <v>645</v>
      </c>
    </row>
    <row r="24" spans="1:5" x14ac:dyDescent="0.3">
      <c r="A24" s="132" t="s">
        <v>369</v>
      </c>
      <c r="B24" s="154">
        <f>B25+B26+B27+B31+B32</f>
        <v>2203938260.7400002</v>
      </c>
      <c r="C24" s="154">
        <f>C25+C26+C27+C31+C32</f>
        <v>933411910.36000013</v>
      </c>
      <c r="D24" s="154">
        <f>D25+D26+D27+D31+D32</f>
        <v>0</v>
      </c>
      <c r="E24" s="154">
        <f t="shared" ref="E24:E32" si="1">B24-D24-C24</f>
        <v>1270526350.3800001</v>
      </c>
    </row>
    <row r="25" spans="1:5" x14ac:dyDescent="0.3">
      <c r="A25" s="132" t="s">
        <v>908</v>
      </c>
      <c r="B25" s="154">
        <v>57553532.280000001</v>
      </c>
      <c r="C25" s="154">
        <v>51855414.549999997</v>
      </c>
      <c r="D25" s="154">
        <v>0</v>
      </c>
      <c r="E25" s="154">
        <f t="shared" si="1"/>
        <v>5698117.7300000042</v>
      </c>
    </row>
    <row r="26" spans="1:5" x14ac:dyDescent="0.3">
      <c r="A26" s="132" t="s">
        <v>907</v>
      </c>
      <c r="B26" s="154">
        <v>4180745</v>
      </c>
      <c r="C26" s="154">
        <v>3152551.45</v>
      </c>
      <c r="D26" s="154">
        <v>0</v>
      </c>
      <c r="E26" s="154">
        <f t="shared" si="1"/>
        <v>1028193.5499999998</v>
      </c>
    </row>
    <row r="27" spans="1:5" x14ac:dyDescent="0.3">
      <c r="A27" s="132" t="s">
        <v>906</v>
      </c>
      <c r="B27" s="154">
        <f>B28+B29+B30</f>
        <v>1631042573.4000001</v>
      </c>
      <c r="C27" s="154">
        <f>C28+C29+C30</f>
        <v>628280096.91000009</v>
      </c>
      <c r="D27" s="154">
        <f>D28+D29+D30</f>
        <v>0</v>
      </c>
      <c r="E27" s="154">
        <f t="shared" si="1"/>
        <v>1002762476.49</v>
      </c>
    </row>
    <row r="28" spans="1:5" x14ac:dyDescent="0.3">
      <c r="A28" s="115" t="s">
        <v>905</v>
      </c>
      <c r="B28" s="159">
        <v>937898392.34000003</v>
      </c>
      <c r="C28" s="159">
        <v>256683172.12</v>
      </c>
      <c r="D28" s="159">
        <v>0</v>
      </c>
      <c r="E28" s="159">
        <f t="shared" si="1"/>
        <v>681215220.22000003</v>
      </c>
    </row>
    <row r="29" spans="1:5" x14ac:dyDescent="0.3">
      <c r="A29" s="158" t="s">
        <v>904</v>
      </c>
      <c r="B29" s="71">
        <v>376742650</v>
      </c>
      <c r="C29" s="71">
        <v>371596924.79000002</v>
      </c>
      <c r="D29" s="157">
        <v>0</v>
      </c>
      <c r="E29" s="71">
        <f t="shared" si="1"/>
        <v>5145725.2099999785</v>
      </c>
    </row>
    <row r="30" spans="1:5" x14ac:dyDescent="0.3">
      <c r="A30" s="158" t="s">
        <v>903</v>
      </c>
      <c r="B30" s="71">
        <v>316401531.06</v>
      </c>
      <c r="C30" s="157"/>
      <c r="D30" s="157"/>
      <c r="E30" s="157">
        <f t="shared" si="1"/>
        <v>316401531.06</v>
      </c>
    </row>
    <row r="31" spans="1:5" x14ac:dyDescent="0.3">
      <c r="A31" s="84" t="s">
        <v>902</v>
      </c>
      <c r="B31" s="82">
        <v>270905000</v>
      </c>
      <c r="C31" s="82">
        <v>9867437.3900000006</v>
      </c>
      <c r="D31" s="156">
        <v>0</v>
      </c>
      <c r="E31" s="82">
        <f t="shared" si="1"/>
        <v>261037562.61000001</v>
      </c>
    </row>
    <row r="32" spans="1:5" x14ac:dyDescent="0.3">
      <c r="A32" s="132" t="s">
        <v>901</v>
      </c>
      <c r="B32" s="154">
        <v>240256410.06</v>
      </c>
      <c r="C32" s="154">
        <v>240256410.06</v>
      </c>
      <c r="D32" s="155"/>
      <c r="E32" s="154">
        <f t="shared" si="1"/>
        <v>0</v>
      </c>
    </row>
    <row r="33" spans="1:5" ht="13.2" x14ac:dyDescent="0.3">
      <c r="A33" s="550"/>
      <c r="B33" s="551"/>
      <c r="C33" s="551"/>
      <c r="D33" s="551"/>
      <c r="E33" s="551"/>
    </row>
    <row r="34" spans="1:5" x14ac:dyDescent="0.3">
      <c r="A34" s="153" t="s">
        <v>716</v>
      </c>
      <c r="B34" s="152"/>
      <c r="C34" s="151"/>
      <c r="D34" s="151"/>
      <c r="E34" s="151"/>
    </row>
    <row r="35" spans="1:5" x14ac:dyDescent="0.3">
      <c r="A35" s="130" t="s">
        <v>900</v>
      </c>
      <c r="B35" s="57"/>
      <c r="C35" s="150"/>
      <c r="D35" s="150"/>
      <c r="E35" s="150"/>
    </row>
    <row r="37" spans="1:5" x14ac:dyDescent="0.3">
      <c r="A37" s="55" t="s">
        <v>899</v>
      </c>
    </row>
    <row r="38" spans="1:5" ht="19.8" customHeight="1" x14ac:dyDescent="0.3">
      <c r="A38" s="548" t="s">
        <v>898</v>
      </c>
      <c r="B38" s="549"/>
      <c r="C38" s="549"/>
      <c r="D38" s="549"/>
      <c r="E38" s="549"/>
    </row>
    <row r="39" spans="1:5" x14ac:dyDescent="0.3">
      <c r="A39" s="55" t="s">
        <v>897</v>
      </c>
    </row>
  </sheetData>
  <mergeCells count="9">
    <mergeCell ref="A38:E38"/>
    <mergeCell ref="A21:E21"/>
    <mergeCell ref="A33:E33"/>
    <mergeCell ref="A1:D1"/>
    <mergeCell ref="A2:D2"/>
    <mergeCell ref="A3:E3"/>
    <mergeCell ref="A4:E4"/>
    <mergeCell ref="A17:E17"/>
    <mergeCell ref="A20:E20"/>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showGridLines="0" view="pageBreakPreview" zoomScale="60" zoomScaleNormal="100" workbookViewId="0">
      <selection activeCell="C46" sqref="C46"/>
    </sheetView>
  </sheetViews>
  <sheetFormatPr baseColWidth="10" defaultRowHeight="10.199999999999999" x14ac:dyDescent="0.3"/>
  <cols>
    <col min="1" max="1" width="10.77734375" style="3" customWidth="1"/>
    <col min="2" max="2" width="60.77734375" style="19" customWidth="1"/>
    <col min="3" max="6" width="15.77734375" style="3" customWidth="1"/>
    <col min="7" max="16384" width="11.5546875" style="3"/>
  </cols>
  <sheetData>
    <row r="1" spans="1:6" ht="13.2" x14ac:dyDescent="0.3">
      <c r="A1" s="452" t="s">
        <v>660</v>
      </c>
      <c r="B1" s="453"/>
      <c r="C1" s="453"/>
      <c r="D1" s="453"/>
      <c r="E1" s="453"/>
      <c r="F1" s="10" t="s">
        <v>659</v>
      </c>
    </row>
    <row r="2" spans="1:6" ht="13.2" x14ac:dyDescent="0.3">
      <c r="A2" s="452" t="s">
        <v>896</v>
      </c>
      <c r="B2" s="453"/>
      <c r="C2" s="453"/>
      <c r="D2" s="453"/>
      <c r="E2" s="453"/>
      <c r="F2" s="10" t="s">
        <v>895</v>
      </c>
    </row>
    <row r="4" spans="1:6" ht="13.2" x14ac:dyDescent="0.3">
      <c r="A4" s="554" t="s">
        <v>894</v>
      </c>
      <c r="B4" s="555"/>
      <c r="C4" s="555"/>
      <c r="D4" s="555"/>
      <c r="E4" s="555"/>
      <c r="F4" s="555"/>
    </row>
    <row r="5" spans="1:6" x14ac:dyDescent="0.3">
      <c r="A5" s="44" t="s">
        <v>814</v>
      </c>
      <c r="B5" s="18" t="s">
        <v>747</v>
      </c>
      <c r="C5" s="43" t="s">
        <v>893</v>
      </c>
      <c r="D5" s="43" t="s">
        <v>892</v>
      </c>
      <c r="E5" s="43" t="s">
        <v>646</v>
      </c>
      <c r="F5" s="43" t="s">
        <v>652</v>
      </c>
    </row>
    <row r="6" spans="1:6" x14ac:dyDescent="0.3">
      <c r="A6" s="149" t="s">
        <v>840</v>
      </c>
      <c r="B6" s="17"/>
      <c r="C6" s="39" t="s">
        <v>644</v>
      </c>
      <c r="D6" s="39"/>
      <c r="E6" s="39" t="s">
        <v>746</v>
      </c>
      <c r="F6" s="39" t="s">
        <v>745</v>
      </c>
    </row>
    <row r="7" spans="1:6" x14ac:dyDescent="0.3">
      <c r="A7" s="148"/>
      <c r="B7" s="41" t="s">
        <v>369</v>
      </c>
      <c r="C7" s="147">
        <v>190501423.15000001</v>
      </c>
      <c r="D7" s="147">
        <v>167109503.71000001</v>
      </c>
      <c r="E7" s="147">
        <v>11072794.83</v>
      </c>
      <c r="F7" s="147">
        <f t="shared" ref="F7:F36" si="0">C7-(D7+E7)</f>
        <v>12319124.609999985</v>
      </c>
    </row>
    <row r="8" spans="1:6" x14ac:dyDescent="0.3">
      <c r="A8" s="144" t="s">
        <v>835</v>
      </c>
      <c r="B8" s="143" t="s">
        <v>889</v>
      </c>
      <c r="C8" s="142">
        <v>15431097.84</v>
      </c>
      <c r="D8" s="142">
        <v>10172440.869999999</v>
      </c>
      <c r="E8" s="142">
        <v>2086179.02</v>
      </c>
      <c r="F8" s="142">
        <f t="shared" si="0"/>
        <v>3172477.9500000011</v>
      </c>
    </row>
    <row r="9" spans="1:6" x14ac:dyDescent="0.3">
      <c r="A9" s="33" t="s">
        <v>510</v>
      </c>
      <c r="B9" s="32" t="s">
        <v>509</v>
      </c>
      <c r="C9" s="30">
        <v>9957295.7599999998</v>
      </c>
      <c r="D9" s="30">
        <v>6714508.9699999997</v>
      </c>
      <c r="E9" s="30">
        <v>1563828.56</v>
      </c>
      <c r="F9" s="30">
        <f t="shared" si="0"/>
        <v>1678958.2300000004</v>
      </c>
    </row>
    <row r="10" spans="1:6" ht="20.399999999999999" x14ac:dyDescent="0.3">
      <c r="A10" s="33" t="s">
        <v>580</v>
      </c>
      <c r="B10" s="32" t="s">
        <v>579</v>
      </c>
      <c r="C10" s="30">
        <v>76347.240000000005</v>
      </c>
      <c r="D10" s="30">
        <v>0</v>
      </c>
      <c r="E10" s="30">
        <v>0</v>
      </c>
      <c r="F10" s="30">
        <f t="shared" si="0"/>
        <v>76347.240000000005</v>
      </c>
    </row>
    <row r="11" spans="1:6" x14ac:dyDescent="0.3">
      <c r="A11" s="33" t="s">
        <v>494</v>
      </c>
      <c r="B11" s="32" t="s">
        <v>493</v>
      </c>
      <c r="C11" s="30">
        <v>5397454.8399999999</v>
      </c>
      <c r="D11" s="30">
        <v>3457931.9</v>
      </c>
      <c r="E11" s="30">
        <v>522350.46</v>
      </c>
      <c r="F11" s="30">
        <f t="shared" si="0"/>
        <v>1417172.48</v>
      </c>
    </row>
    <row r="12" spans="1:6" x14ac:dyDescent="0.3">
      <c r="A12" s="144" t="s">
        <v>831</v>
      </c>
      <c r="B12" s="143" t="s">
        <v>888</v>
      </c>
      <c r="C12" s="142">
        <v>27301689.68</v>
      </c>
      <c r="D12" s="142">
        <v>17735793.48</v>
      </c>
      <c r="E12" s="142">
        <v>5349251.9800000004</v>
      </c>
      <c r="F12" s="142">
        <f t="shared" si="0"/>
        <v>4216644.2199999988</v>
      </c>
    </row>
    <row r="13" spans="1:6" x14ac:dyDescent="0.3">
      <c r="A13" s="33" t="s">
        <v>492</v>
      </c>
      <c r="B13" s="32" t="s">
        <v>491</v>
      </c>
      <c r="C13" s="30">
        <v>825190.03</v>
      </c>
      <c r="D13" s="30">
        <v>0</v>
      </c>
      <c r="E13" s="30">
        <v>600000</v>
      </c>
      <c r="F13" s="30">
        <f t="shared" si="0"/>
        <v>225190.03000000003</v>
      </c>
    </row>
    <row r="14" spans="1:6" ht="20.399999999999999" x14ac:dyDescent="0.3">
      <c r="A14" s="33" t="s">
        <v>576</v>
      </c>
      <c r="B14" s="32" t="s">
        <v>575</v>
      </c>
      <c r="C14" s="30">
        <v>2153520.96</v>
      </c>
      <c r="D14" s="30">
        <v>1491320.67</v>
      </c>
      <c r="E14" s="30">
        <v>15000</v>
      </c>
      <c r="F14" s="30">
        <f t="shared" si="0"/>
        <v>647200.29</v>
      </c>
    </row>
    <row r="15" spans="1:6" x14ac:dyDescent="0.3">
      <c r="A15" s="33" t="s">
        <v>574</v>
      </c>
      <c r="B15" s="32" t="s">
        <v>573</v>
      </c>
      <c r="C15" s="30">
        <v>808000</v>
      </c>
      <c r="D15" s="30">
        <v>0</v>
      </c>
      <c r="E15" s="30">
        <v>0</v>
      </c>
      <c r="F15" s="30">
        <f t="shared" si="0"/>
        <v>808000</v>
      </c>
    </row>
    <row r="16" spans="1:6" x14ac:dyDescent="0.3">
      <c r="A16" s="33" t="s">
        <v>572</v>
      </c>
      <c r="B16" s="32" t="s">
        <v>571</v>
      </c>
      <c r="C16" s="30">
        <v>804000</v>
      </c>
      <c r="D16" s="30">
        <v>804000</v>
      </c>
      <c r="E16" s="30">
        <v>0</v>
      </c>
      <c r="F16" s="30">
        <f t="shared" si="0"/>
        <v>0</v>
      </c>
    </row>
    <row r="17" spans="1:6" x14ac:dyDescent="0.3">
      <c r="A17" s="33" t="s">
        <v>570</v>
      </c>
      <c r="B17" s="32" t="s">
        <v>569</v>
      </c>
      <c r="C17" s="30">
        <v>377611.2</v>
      </c>
      <c r="D17" s="30">
        <v>172246</v>
      </c>
      <c r="E17" s="30">
        <v>0</v>
      </c>
      <c r="F17" s="30">
        <f t="shared" si="0"/>
        <v>205365.2</v>
      </c>
    </row>
    <row r="18" spans="1:6" ht="20.399999999999999" x14ac:dyDescent="0.3">
      <c r="A18" s="33" t="s">
        <v>568</v>
      </c>
      <c r="B18" s="32" t="s">
        <v>567</v>
      </c>
      <c r="C18" s="30">
        <v>2115693.4</v>
      </c>
      <c r="D18" s="30">
        <v>747913.65</v>
      </c>
      <c r="E18" s="30">
        <v>1367701.67</v>
      </c>
      <c r="F18" s="30">
        <f t="shared" si="0"/>
        <v>78.080000000074506</v>
      </c>
    </row>
    <row r="19" spans="1:6" x14ac:dyDescent="0.3">
      <c r="A19" s="33" t="s">
        <v>566</v>
      </c>
      <c r="B19" s="32" t="s">
        <v>565</v>
      </c>
      <c r="C19" s="30">
        <v>1435117.64</v>
      </c>
      <c r="D19" s="30">
        <v>982718.43</v>
      </c>
      <c r="E19" s="30">
        <v>84966.06</v>
      </c>
      <c r="F19" s="30">
        <f t="shared" si="0"/>
        <v>367433.14999999991</v>
      </c>
    </row>
    <row r="20" spans="1:6" ht="20.399999999999999" x14ac:dyDescent="0.3">
      <c r="A20" s="33" t="s">
        <v>564</v>
      </c>
      <c r="B20" s="32" t="s">
        <v>563</v>
      </c>
      <c r="C20" s="30">
        <v>385267</v>
      </c>
      <c r="D20" s="30">
        <v>252683.99</v>
      </c>
      <c r="E20" s="30">
        <v>0</v>
      </c>
      <c r="F20" s="30">
        <f t="shared" si="0"/>
        <v>132583.01</v>
      </c>
    </row>
    <row r="21" spans="1:6" x14ac:dyDescent="0.3">
      <c r="A21" s="33" t="s">
        <v>562</v>
      </c>
      <c r="B21" s="32" t="s">
        <v>561</v>
      </c>
      <c r="C21" s="30">
        <v>2518388.7999999998</v>
      </c>
      <c r="D21" s="30">
        <v>1626863.76</v>
      </c>
      <c r="E21" s="30">
        <v>0</v>
      </c>
      <c r="F21" s="30">
        <f t="shared" si="0"/>
        <v>891525.0399999998</v>
      </c>
    </row>
    <row r="22" spans="1:6" x14ac:dyDescent="0.3">
      <c r="A22" s="33" t="s">
        <v>490</v>
      </c>
      <c r="B22" s="32" t="s">
        <v>489</v>
      </c>
      <c r="C22" s="30">
        <v>2966080.73</v>
      </c>
      <c r="D22" s="30">
        <v>2266371.34</v>
      </c>
      <c r="E22" s="30">
        <v>151222.39999999999</v>
      </c>
      <c r="F22" s="30">
        <f t="shared" si="0"/>
        <v>548486.99000000022</v>
      </c>
    </row>
    <row r="23" spans="1:6" x14ac:dyDescent="0.3">
      <c r="A23" s="33" t="s">
        <v>560</v>
      </c>
      <c r="B23" s="32" t="s">
        <v>559</v>
      </c>
      <c r="C23" s="30">
        <v>10000</v>
      </c>
      <c r="D23" s="30">
        <v>0</v>
      </c>
      <c r="E23" s="30">
        <v>0</v>
      </c>
      <c r="F23" s="30">
        <f t="shared" si="0"/>
        <v>10000</v>
      </c>
    </row>
    <row r="24" spans="1:6" x14ac:dyDescent="0.3">
      <c r="A24" s="33" t="s">
        <v>558</v>
      </c>
      <c r="B24" s="32" t="s">
        <v>389</v>
      </c>
      <c r="C24" s="30">
        <v>8897901.7899999991</v>
      </c>
      <c r="D24" s="30">
        <v>6246054.6699999999</v>
      </c>
      <c r="E24" s="30">
        <v>2607604.38</v>
      </c>
      <c r="F24" s="30">
        <f t="shared" si="0"/>
        <v>44242.739999998361</v>
      </c>
    </row>
    <row r="25" spans="1:6" x14ac:dyDescent="0.3">
      <c r="A25" s="33" t="s">
        <v>557</v>
      </c>
      <c r="B25" s="32" t="s">
        <v>387</v>
      </c>
      <c r="C25" s="30">
        <v>550000</v>
      </c>
      <c r="D25" s="30">
        <v>256985.86</v>
      </c>
      <c r="E25" s="30">
        <v>0</v>
      </c>
      <c r="F25" s="30">
        <f t="shared" si="0"/>
        <v>293014.14</v>
      </c>
    </row>
    <row r="26" spans="1:6" ht="20.399999999999999" x14ac:dyDescent="0.3">
      <c r="A26" s="33" t="s">
        <v>556</v>
      </c>
      <c r="B26" s="32" t="s">
        <v>555</v>
      </c>
      <c r="C26" s="30">
        <v>2812487.53</v>
      </c>
      <c r="D26" s="30">
        <v>2362755.73</v>
      </c>
      <c r="E26" s="30">
        <v>449672.31</v>
      </c>
      <c r="F26" s="30">
        <f t="shared" si="0"/>
        <v>59.489999999757856</v>
      </c>
    </row>
    <row r="27" spans="1:6" ht="20.399999999999999" x14ac:dyDescent="0.3">
      <c r="A27" s="33" t="s">
        <v>554</v>
      </c>
      <c r="B27" s="32" t="s">
        <v>553</v>
      </c>
      <c r="C27" s="30">
        <v>439730.6</v>
      </c>
      <c r="D27" s="30">
        <v>435115.75</v>
      </c>
      <c r="E27" s="30">
        <v>783.91</v>
      </c>
      <c r="F27" s="30">
        <f t="shared" si="0"/>
        <v>3830.9400000000023</v>
      </c>
    </row>
    <row r="28" spans="1:6" x14ac:dyDescent="0.3">
      <c r="A28" s="33" t="s">
        <v>552</v>
      </c>
      <c r="B28" s="32" t="s">
        <v>381</v>
      </c>
      <c r="C28" s="30">
        <v>40000</v>
      </c>
      <c r="D28" s="30">
        <v>39500.19</v>
      </c>
      <c r="E28" s="30">
        <v>0</v>
      </c>
      <c r="F28" s="30">
        <f t="shared" si="0"/>
        <v>499.80999999999767</v>
      </c>
    </row>
    <row r="29" spans="1:6" x14ac:dyDescent="0.3">
      <c r="A29" s="33" t="s">
        <v>551</v>
      </c>
      <c r="B29" s="32" t="s">
        <v>550</v>
      </c>
      <c r="C29" s="30">
        <v>162700</v>
      </c>
      <c r="D29" s="30">
        <v>51263.44</v>
      </c>
      <c r="E29" s="30">
        <v>72301.25</v>
      </c>
      <c r="F29" s="30">
        <f t="shared" si="0"/>
        <v>39135.31</v>
      </c>
    </row>
    <row r="30" spans="1:6" x14ac:dyDescent="0.3">
      <c r="A30" s="144" t="s">
        <v>829</v>
      </c>
      <c r="B30" s="143" t="s">
        <v>887</v>
      </c>
      <c r="C30" s="142"/>
      <c r="D30" s="142"/>
      <c r="E30" s="142"/>
      <c r="F30" s="142">
        <f t="shared" si="0"/>
        <v>0</v>
      </c>
    </row>
    <row r="31" spans="1:6" x14ac:dyDescent="0.3">
      <c r="A31" s="146" t="s">
        <v>827</v>
      </c>
      <c r="B31" s="145" t="s">
        <v>886</v>
      </c>
      <c r="C31" s="52">
        <v>147768635.63</v>
      </c>
      <c r="D31" s="52">
        <v>139201269.36000001</v>
      </c>
      <c r="E31" s="52">
        <v>3637363.83</v>
      </c>
      <c r="F31" s="52">
        <f t="shared" si="0"/>
        <v>4930002.4399999678</v>
      </c>
    </row>
    <row r="32" spans="1:6" x14ac:dyDescent="0.3">
      <c r="A32" s="33" t="s">
        <v>488</v>
      </c>
      <c r="B32" s="32" t="s">
        <v>487</v>
      </c>
      <c r="C32" s="30">
        <v>138868867.03</v>
      </c>
      <c r="D32" s="30">
        <v>132431025.97</v>
      </c>
      <c r="E32" s="30">
        <v>2698052.68</v>
      </c>
      <c r="F32" s="30">
        <f t="shared" si="0"/>
        <v>3739788.3799999952</v>
      </c>
    </row>
    <row r="33" spans="1:6" ht="20.399999999999999" x14ac:dyDescent="0.3">
      <c r="A33" s="33" t="s">
        <v>549</v>
      </c>
      <c r="B33" s="32" t="s">
        <v>548</v>
      </c>
      <c r="C33" s="30">
        <v>1685826.71</v>
      </c>
      <c r="D33" s="30">
        <v>708679.23</v>
      </c>
      <c r="E33" s="30">
        <v>927332.24</v>
      </c>
      <c r="F33" s="30">
        <f t="shared" si="0"/>
        <v>49815.239999999991</v>
      </c>
    </row>
    <row r="34" spans="1:6" x14ac:dyDescent="0.3">
      <c r="A34" s="33" t="s">
        <v>486</v>
      </c>
      <c r="B34" s="32" t="s">
        <v>485</v>
      </c>
      <c r="C34" s="30">
        <v>6496785.2199999997</v>
      </c>
      <c r="D34" s="30">
        <v>5484431.8200000003</v>
      </c>
      <c r="E34" s="30">
        <v>11978.91</v>
      </c>
      <c r="F34" s="30">
        <f t="shared" si="0"/>
        <v>1000374.4899999993</v>
      </c>
    </row>
    <row r="35" spans="1:6" x14ac:dyDescent="0.3">
      <c r="A35" s="33" t="s">
        <v>484</v>
      </c>
      <c r="B35" s="32" t="s">
        <v>547</v>
      </c>
      <c r="C35" s="30">
        <v>37000</v>
      </c>
      <c r="D35" s="30">
        <v>22209.95</v>
      </c>
      <c r="E35" s="30">
        <v>0</v>
      </c>
      <c r="F35" s="30">
        <f t="shared" si="0"/>
        <v>14790.05</v>
      </c>
    </row>
    <row r="36" spans="1:6" x14ac:dyDescent="0.3">
      <c r="A36" s="5" t="s">
        <v>482</v>
      </c>
      <c r="B36" s="53" t="s">
        <v>481</v>
      </c>
      <c r="C36" s="52">
        <v>680156.67</v>
      </c>
      <c r="D36" s="52">
        <v>554922.39</v>
      </c>
      <c r="E36" s="52">
        <v>0</v>
      </c>
      <c r="F36" s="52">
        <f t="shared" si="0"/>
        <v>125234.28000000003</v>
      </c>
    </row>
    <row r="37" spans="1:6" x14ac:dyDescent="0.3">
      <c r="A37" s="9" t="s">
        <v>372</v>
      </c>
    </row>
    <row r="38" spans="1:6" ht="13.2" x14ac:dyDescent="0.3">
      <c r="A38" s="554" t="s">
        <v>891</v>
      </c>
      <c r="B38" s="555"/>
      <c r="C38" s="555"/>
      <c r="D38" s="555"/>
      <c r="E38" s="555"/>
      <c r="F38" s="555"/>
    </row>
    <row r="39" spans="1:6" x14ac:dyDescent="0.3">
      <c r="A39" s="44" t="s">
        <v>814</v>
      </c>
      <c r="B39" s="18" t="s">
        <v>747</v>
      </c>
      <c r="C39" s="43" t="s">
        <v>682</v>
      </c>
      <c r="D39" s="43" t="s">
        <v>648</v>
      </c>
      <c r="E39" s="43" t="s">
        <v>646</v>
      </c>
      <c r="F39" s="43" t="s">
        <v>650</v>
      </c>
    </row>
    <row r="40" spans="1:6" x14ac:dyDescent="0.3">
      <c r="A40" s="42" t="s">
        <v>840</v>
      </c>
      <c r="B40" s="41"/>
      <c r="C40" s="40" t="s">
        <v>644</v>
      </c>
      <c r="D40" s="40"/>
      <c r="E40" s="40" t="s">
        <v>746</v>
      </c>
      <c r="F40" s="40" t="s">
        <v>736</v>
      </c>
    </row>
    <row r="41" spans="1:6" x14ac:dyDescent="0.3">
      <c r="A41" s="144" t="s">
        <v>833</v>
      </c>
      <c r="B41" s="143" t="s">
        <v>871</v>
      </c>
      <c r="C41" s="142">
        <v>371446309.24000001</v>
      </c>
      <c r="D41" s="142">
        <v>317696060.29000002</v>
      </c>
      <c r="E41" s="142">
        <v>1320860.8799999999</v>
      </c>
      <c r="F41" s="142">
        <f t="shared" ref="F41:F66" si="1">C41-(D41+E41)</f>
        <v>52429388.069999993</v>
      </c>
    </row>
    <row r="42" spans="1:6" ht="20.399999999999999" x14ac:dyDescent="0.3">
      <c r="A42" s="33" t="s">
        <v>610</v>
      </c>
      <c r="B42" s="32" t="s">
        <v>596</v>
      </c>
      <c r="C42" s="30">
        <v>147000</v>
      </c>
      <c r="D42" s="30">
        <v>144566</v>
      </c>
      <c r="E42" s="30">
        <v>0</v>
      </c>
      <c r="F42" s="30">
        <f t="shared" si="1"/>
        <v>2434</v>
      </c>
    </row>
    <row r="43" spans="1:6" x14ac:dyDescent="0.3">
      <c r="A43" s="33" t="s">
        <v>506</v>
      </c>
      <c r="B43" s="32" t="s">
        <v>505</v>
      </c>
      <c r="C43" s="30">
        <v>7136794.0199999996</v>
      </c>
      <c r="D43" s="30">
        <v>7136794.0199999996</v>
      </c>
      <c r="E43" s="30">
        <v>0</v>
      </c>
      <c r="F43" s="30">
        <f t="shared" si="1"/>
        <v>0</v>
      </c>
    </row>
    <row r="44" spans="1:6" ht="20.399999999999999" x14ac:dyDescent="0.3">
      <c r="A44" s="33" t="s">
        <v>609</v>
      </c>
      <c r="B44" s="32" t="s">
        <v>591</v>
      </c>
      <c r="C44" s="30">
        <v>13890602</v>
      </c>
      <c r="D44" s="30">
        <v>13890602</v>
      </c>
      <c r="E44" s="30">
        <v>0</v>
      </c>
      <c r="F44" s="30">
        <f t="shared" si="1"/>
        <v>0</v>
      </c>
    </row>
    <row r="45" spans="1:6" ht="20.399999999999999" x14ac:dyDescent="0.3">
      <c r="A45" s="33" t="s">
        <v>608</v>
      </c>
      <c r="B45" s="32" t="s">
        <v>607</v>
      </c>
      <c r="C45" s="30">
        <v>704781.18</v>
      </c>
      <c r="D45" s="30">
        <v>469860.46</v>
      </c>
      <c r="E45" s="30">
        <v>0</v>
      </c>
      <c r="F45" s="30">
        <f t="shared" si="1"/>
        <v>234920.72000000003</v>
      </c>
    </row>
    <row r="46" spans="1:6" ht="20.399999999999999" x14ac:dyDescent="0.3">
      <c r="A46" s="33" t="s">
        <v>606</v>
      </c>
      <c r="B46" s="32" t="s">
        <v>605</v>
      </c>
      <c r="C46" s="30">
        <v>17129527.170000002</v>
      </c>
      <c r="D46" s="30">
        <v>16286561.390000001</v>
      </c>
      <c r="E46" s="30">
        <v>0</v>
      </c>
      <c r="F46" s="30">
        <f t="shared" si="1"/>
        <v>842965.78000000119</v>
      </c>
    </row>
    <row r="47" spans="1:6" ht="20.399999999999999" x14ac:dyDescent="0.3">
      <c r="A47" s="33" t="s">
        <v>604</v>
      </c>
      <c r="B47" s="32" t="s">
        <v>603</v>
      </c>
      <c r="C47" s="30">
        <v>0</v>
      </c>
      <c r="D47" s="30">
        <v>0</v>
      </c>
      <c r="E47" s="30">
        <v>0</v>
      </c>
      <c r="F47" s="30">
        <f t="shared" si="1"/>
        <v>0</v>
      </c>
    </row>
    <row r="48" spans="1:6" ht="20.399999999999999" x14ac:dyDescent="0.3">
      <c r="A48" s="33" t="s">
        <v>602</v>
      </c>
      <c r="B48" s="32" t="s">
        <v>596</v>
      </c>
      <c r="C48" s="30">
        <v>4309062.3499999996</v>
      </c>
      <c r="D48" s="30">
        <v>2487251.6800000002</v>
      </c>
      <c r="E48" s="30">
        <v>5300</v>
      </c>
      <c r="F48" s="30">
        <f t="shared" si="1"/>
        <v>1816510.6699999995</v>
      </c>
    </row>
    <row r="49" spans="1:6" x14ac:dyDescent="0.3">
      <c r="A49" s="33" t="s">
        <v>504</v>
      </c>
      <c r="B49" s="32" t="s">
        <v>499</v>
      </c>
      <c r="C49" s="30">
        <v>92886682.150000006</v>
      </c>
      <c r="D49" s="30">
        <v>76907258.629999995</v>
      </c>
      <c r="E49" s="30">
        <v>61638.31</v>
      </c>
      <c r="F49" s="30">
        <f t="shared" si="1"/>
        <v>15917785.210000008</v>
      </c>
    </row>
    <row r="50" spans="1:6" ht="20.399999999999999" x14ac:dyDescent="0.3">
      <c r="A50" s="33" t="s">
        <v>601</v>
      </c>
      <c r="B50" s="32" t="s">
        <v>596</v>
      </c>
      <c r="C50" s="30">
        <v>1167872.1599999999</v>
      </c>
      <c r="D50" s="30">
        <v>742366.38</v>
      </c>
      <c r="E50" s="30">
        <v>0</v>
      </c>
      <c r="F50" s="30">
        <f t="shared" si="1"/>
        <v>425505.77999999991</v>
      </c>
    </row>
    <row r="51" spans="1:6" x14ac:dyDescent="0.3">
      <c r="A51" s="33" t="s">
        <v>503</v>
      </c>
      <c r="B51" s="32" t="s">
        <v>499</v>
      </c>
      <c r="C51" s="30">
        <v>9645928.9100000001</v>
      </c>
      <c r="D51" s="30">
        <v>8489751.5800000001</v>
      </c>
      <c r="E51" s="30">
        <v>0</v>
      </c>
      <c r="F51" s="30">
        <f t="shared" si="1"/>
        <v>1156177.33</v>
      </c>
    </row>
    <row r="52" spans="1:6" ht="20.399999999999999" x14ac:dyDescent="0.3">
      <c r="A52" s="33" t="s">
        <v>600</v>
      </c>
      <c r="B52" s="32" t="s">
        <v>591</v>
      </c>
      <c r="C52" s="30">
        <v>2837047</v>
      </c>
      <c r="D52" s="30">
        <v>2800000</v>
      </c>
      <c r="E52" s="30">
        <v>0</v>
      </c>
      <c r="F52" s="30">
        <f t="shared" si="1"/>
        <v>37047</v>
      </c>
    </row>
    <row r="53" spans="1:6" ht="20.399999999999999" x14ac:dyDescent="0.3">
      <c r="A53" s="33" t="s">
        <v>599</v>
      </c>
      <c r="B53" s="32" t="s">
        <v>596</v>
      </c>
      <c r="C53" s="30">
        <v>2006894.83</v>
      </c>
      <c r="D53" s="30">
        <v>1190366</v>
      </c>
      <c r="E53" s="30">
        <v>720200</v>
      </c>
      <c r="F53" s="30">
        <f t="shared" si="1"/>
        <v>96328.830000000075</v>
      </c>
    </row>
    <row r="54" spans="1:6" x14ac:dyDescent="0.3">
      <c r="A54" s="33" t="s">
        <v>598</v>
      </c>
      <c r="B54" s="32" t="s">
        <v>499</v>
      </c>
      <c r="C54" s="30">
        <v>36792523.82</v>
      </c>
      <c r="D54" s="30">
        <v>34942138.82</v>
      </c>
      <c r="E54" s="30">
        <v>0</v>
      </c>
      <c r="F54" s="30">
        <f t="shared" si="1"/>
        <v>1850385</v>
      </c>
    </row>
    <row r="55" spans="1:6" ht="20.399999999999999" x14ac:dyDescent="0.3">
      <c r="A55" s="33" t="s">
        <v>597</v>
      </c>
      <c r="B55" s="32" t="s">
        <v>596</v>
      </c>
      <c r="C55" s="30">
        <v>1761068.66</v>
      </c>
      <c r="D55" s="30">
        <v>1445839.17</v>
      </c>
      <c r="E55" s="30">
        <v>0</v>
      </c>
      <c r="F55" s="30">
        <f t="shared" si="1"/>
        <v>315229.49</v>
      </c>
    </row>
    <row r="56" spans="1:6" x14ac:dyDescent="0.3">
      <c r="A56" s="33" t="s">
        <v>595</v>
      </c>
      <c r="B56" s="32" t="s">
        <v>499</v>
      </c>
      <c r="C56" s="30">
        <v>10428978.49</v>
      </c>
      <c r="D56" s="30">
        <v>8115747.6299999999</v>
      </c>
      <c r="E56" s="30">
        <v>0</v>
      </c>
      <c r="F56" s="30">
        <f t="shared" si="1"/>
        <v>2313230.8600000003</v>
      </c>
    </row>
    <row r="57" spans="1:6" ht="20.399999999999999" x14ac:dyDescent="0.3">
      <c r="A57" s="33" t="s">
        <v>594</v>
      </c>
      <c r="B57" s="32" t="s">
        <v>593</v>
      </c>
      <c r="C57" s="30">
        <v>237757.86</v>
      </c>
      <c r="D57" s="30">
        <v>0</v>
      </c>
      <c r="E57" s="30">
        <v>0</v>
      </c>
      <c r="F57" s="30">
        <f t="shared" si="1"/>
        <v>237757.86</v>
      </c>
    </row>
    <row r="58" spans="1:6" ht="20.399999999999999" x14ac:dyDescent="0.3">
      <c r="A58" s="33" t="s">
        <v>502</v>
      </c>
      <c r="B58" s="32" t="s">
        <v>501</v>
      </c>
      <c r="C58" s="30">
        <v>6617510.6200000001</v>
      </c>
      <c r="D58" s="30">
        <v>4964445.72</v>
      </c>
      <c r="E58" s="30">
        <v>0</v>
      </c>
      <c r="F58" s="30">
        <f t="shared" si="1"/>
        <v>1653064.9000000004</v>
      </c>
    </row>
    <row r="59" spans="1:6" x14ac:dyDescent="0.3">
      <c r="A59" s="33" t="s">
        <v>500</v>
      </c>
      <c r="B59" s="32" t="s">
        <v>499</v>
      </c>
      <c r="C59" s="30">
        <v>51186188.200000003</v>
      </c>
      <c r="D59" s="30">
        <v>43465646.530000001</v>
      </c>
      <c r="E59" s="30">
        <v>309452.90000000002</v>
      </c>
      <c r="F59" s="30">
        <f t="shared" si="1"/>
        <v>7411088.7700000033</v>
      </c>
    </row>
    <row r="60" spans="1:6" ht="20.399999999999999" x14ac:dyDescent="0.3">
      <c r="A60" s="33" t="s">
        <v>592</v>
      </c>
      <c r="B60" s="32" t="s">
        <v>591</v>
      </c>
      <c r="C60" s="30">
        <v>40000</v>
      </c>
      <c r="D60" s="30">
        <v>40000</v>
      </c>
      <c r="E60" s="30">
        <v>0</v>
      </c>
      <c r="F60" s="30">
        <f t="shared" si="1"/>
        <v>0</v>
      </c>
    </row>
    <row r="61" spans="1:6" ht="20.399999999999999" x14ac:dyDescent="0.3">
      <c r="A61" s="33" t="s">
        <v>498</v>
      </c>
      <c r="B61" s="32" t="s">
        <v>497</v>
      </c>
      <c r="C61" s="30">
        <v>24256502.539999999</v>
      </c>
      <c r="D61" s="30">
        <v>19058070.93</v>
      </c>
      <c r="E61" s="30">
        <v>152889.21</v>
      </c>
      <c r="F61" s="30">
        <f t="shared" si="1"/>
        <v>5045542.3999999985</v>
      </c>
    </row>
    <row r="62" spans="1:6" ht="20.399999999999999" x14ac:dyDescent="0.3">
      <c r="A62" s="33" t="s">
        <v>590</v>
      </c>
      <c r="B62" s="32" t="s">
        <v>589</v>
      </c>
      <c r="C62" s="30">
        <v>35136906.450000003</v>
      </c>
      <c r="D62" s="30">
        <v>32044501.850000001</v>
      </c>
      <c r="E62" s="30">
        <v>71380.460000000006</v>
      </c>
      <c r="F62" s="30">
        <f t="shared" si="1"/>
        <v>3021024.1400000006</v>
      </c>
    </row>
    <row r="63" spans="1:6" ht="20.399999999999999" x14ac:dyDescent="0.3">
      <c r="A63" s="33" t="s">
        <v>588</v>
      </c>
      <c r="B63" s="32" t="s">
        <v>587</v>
      </c>
      <c r="C63" s="30">
        <v>32687703.670000002</v>
      </c>
      <c r="D63" s="30">
        <v>31139625.600000001</v>
      </c>
      <c r="E63" s="30">
        <v>0</v>
      </c>
      <c r="F63" s="30">
        <f t="shared" si="1"/>
        <v>1548078.0700000003</v>
      </c>
    </row>
    <row r="64" spans="1:6" ht="20.399999999999999" x14ac:dyDescent="0.3">
      <c r="A64" s="33" t="s">
        <v>586</v>
      </c>
      <c r="B64" s="32" t="s">
        <v>585</v>
      </c>
      <c r="C64" s="30">
        <v>12242949.17</v>
      </c>
      <c r="D64" s="30">
        <v>10222312.93</v>
      </c>
      <c r="E64" s="30">
        <v>0</v>
      </c>
      <c r="F64" s="30">
        <f t="shared" si="1"/>
        <v>2020636.2400000002</v>
      </c>
    </row>
    <row r="65" spans="1:6" ht="20.399999999999999" x14ac:dyDescent="0.3">
      <c r="A65" s="33" t="s">
        <v>496</v>
      </c>
      <c r="B65" s="32" t="s">
        <v>495</v>
      </c>
      <c r="C65" s="30">
        <v>1446027.99</v>
      </c>
      <c r="D65" s="30">
        <v>1164873.24</v>
      </c>
      <c r="E65" s="30">
        <v>0</v>
      </c>
      <c r="F65" s="30">
        <f t="shared" si="1"/>
        <v>281154.75</v>
      </c>
    </row>
    <row r="66" spans="1:6" x14ac:dyDescent="0.3">
      <c r="A66" s="5" t="s">
        <v>582</v>
      </c>
      <c r="B66" s="53" t="s">
        <v>581</v>
      </c>
      <c r="C66" s="52">
        <v>6750000</v>
      </c>
      <c r="D66" s="52">
        <v>547479.73</v>
      </c>
      <c r="E66" s="52">
        <v>0</v>
      </c>
      <c r="F66" s="52">
        <f t="shared" si="1"/>
        <v>6202520.2699999996</v>
      </c>
    </row>
    <row r="67" spans="1:6" x14ac:dyDescent="0.3">
      <c r="A67" s="9" t="s">
        <v>372</v>
      </c>
    </row>
    <row r="68" spans="1:6" ht="13.2" x14ac:dyDescent="0.3">
      <c r="A68" s="554" t="s">
        <v>890</v>
      </c>
      <c r="B68" s="555"/>
      <c r="C68" s="555"/>
      <c r="D68" s="555"/>
      <c r="E68" s="555"/>
      <c r="F68" s="555"/>
    </row>
    <row r="69" spans="1:6" x14ac:dyDescent="0.3">
      <c r="A69" s="44" t="s">
        <v>814</v>
      </c>
      <c r="B69" s="18" t="s">
        <v>747</v>
      </c>
      <c r="C69" s="43" t="s">
        <v>682</v>
      </c>
      <c r="D69" s="43" t="s">
        <v>648</v>
      </c>
      <c r="E69" s="43" t="s">
        <v>646</v>
      </c>
      <c r="F69" s="43" t="s">
        <v>650</v>
      </c>
    </row>
    <row r="70" spans="1:6" x14ac:dyDescent="0.3">
      <c r="A70" s="149" t="s">
        <v>840</v>
      </c>
      <c r="B70" s="17"/>
      <c r="C70" s="39" t="s">
        <v>644</v>
      </c>
      <c r="D70" s="39"/>
      <c r="E70" s="39" t="s">
        <v>746</v>
      </c>
      <c r="F70" s="39" t="s">
        <v>736</v>
      </c>
    </row>
    <row r="71" spans="1:6" x14ac:dyDescent="0.3">
      <c r="A71" s="148"/>
      <c r="B71" s="41" t="s">
        <v>369</v>
      </c>
      <c r="C71" s="147">
        <v>594452.01</v>
      </c>
      <c r="D71" s="147">
        <v>268537.03999999998</v>
      </c>
      <c r="E71" s="147">
        <v>4303.32</v>
      </c>
      <c r="F71" s="147">
        <f t="shared" ref="F71:F81" si="2">C71-(D71+E71)</f>
        <v>321611.65000000002</v>
      </c>
    </row>
    <row r="72" spans="1:6" x14ac:dyDescent="0.3">
      <c r="A72" s="144" t="s">
        <v>835</v>
      </c>
      <c r="B72" s="143" t="s">
        <v>889</v>
      </c>
      <c r="C72" s="142">
        <v>27000</v>
      </c>
      <c r="D72" s="142">
        <v>0</v>
      </c>
      <c r="E72" s="142">
        <v>2000</v>
      </c>
      <c r="F72" s="142">
        <f t="shared" si="2"/>
        <v>25000</v>
      </c>
    </row>
    <row r="73" spans="1:6" x14ac:dyDescent="0.3">
      <c r="A73" s="33" t="s">
        <v>510</v>
      </c>
      <c r="B73" s="32" t="s">
        <v>509</v>
      </c>
      <c r="C73" s="30">
        <v>2000</v>
      </c>
      <c r="D73" s="30">
        <v>0</v>
      </c>
      <c r="E73" s="30">
        <v>2000</v>
      </c>
      <c r="F73" s="30">
        <f t="shared" si="2"/>
        <v>0</v>
      </c>
    </row>
    <row r="74" spans="1:6" x14ac:dyDescent="0.3">
      <c r="A74" s="33" t="s">
        <v>508</v>
      </c>
      <c r="B74" s="32" t="s">
        <v>507</v>
      </c>
      <c r="C74" s="30">
        <v>25000</v>
      </c>
      <c r="D74" s="30">
        <v>0</v>
      </c>
      <c r="E74" s="30">
        <v>0</v>
      </c>
      <c r="F74" s="30">
        <f t="shared" si="2"/>
        <v>25000</v>
      </c>
    </row>
    <row r="75" spans="1:6" x14ac:dyDescent="0.3">
      <c r="A75" s="144" t="s">
        <v>831</v>
      </c>
      <c r="B75" s="143" t="s">
        <v>888</v>
      </c>
      <c r="C75" s="142">
        <v>214637.18</v>
      </c>
      <c r="D75" s="142">
        <v>1445.83</v>
      </c>
      <c r="E75" s="142">
        <v>2303.3200000000002</v>
      </c>
      <c r="F75" s="142">
        <f t="shared" si="2"/>
        <v>210888.03</v>
      </c>
    </row>
    <row r="76" spans="1:6" x14ac:dyDescent="0.3">
      <c r="A76" s="33" t="s">
        <v>578</v>
      </c>
      <c r="B76" s="32" t="s">
        <v>577</v>
      </c>
      <c r="C76" s="30">
        <v>2613.29</v>
      </c>
      <c r="D76" s="30">
        <v>309.97000000000003</v>
      </c>
      <c r="E76" s="30">
        <v>2303.3200000000002</v>
      </c>
      <c r="F76" s="30">
        <f t="shared" si="2"/>
        <v>0</v>
      </c>
    </row>
    <row r="77" spans="1:6" x14ac:dyDescent="0.3">
      <c r="A77" s="33" t="s">
        <v>566</v>
      </c>
      <c r="B77" s="32" t="s">
        <v>565</v>
      </c>
      <c r="C77" s="30">
        <v>12023.89</v>
      </c>
      <c r="D77" s="30">
        <v>1135.8599999999999</v>
      </c>
      <c r="E77" s="30">
        <v>0</v>
      </c>
      <c r="F77" s="30">
        <f t="shared" si="2"/>
        <v>10888.029999999999</v>
      </c>
    </row>
    <row r="78" spans="1:6" x14ac:dyDescent="0.3">
      <c r="A78" s="33" t="s">
        <v>562</v>
      </c>
      <c r="B78" s="32" t="s">
        <v>561</v>
      </c>
      <c r="C78" s="30">
        <v>200000</v>
      </c>
      <c r="D78" s="30">
        <v>0</v>
      </c>
      <c r="E78" s="30">
        <v>0</v>
      </c>
      <c r="F78" s="30">
        <f t="shared" si="2"/>
        <v>200000</v>
      </c>
    </row>
    <row r="79" spans="1:6" x14ac:dyDescent="0.3">
      <c r="A79" s="144" t="s">
        <v>829</v>
      </c>
      <c r="B79" s="143" t="s">
        <v>887</v>
      </c>
      <c r="C79" s="142"/>
      <c r="D79" s="142"/>
      <c r="E79" s="142"/>
      <c r="F79" s="142">
        <f t="shared" si="2"/>
        <v>0</v>
      </c>
    </row>
    <row r="80" spans="1:6" x14ac:dyDescent="0.3">
      <c r="A80" s="146" t="s">
        <v>827</v>
      </c>
      <c r="B80" s="145" t="s">
        <v>886</v>
      </c>
      <c r="C80" s="52">
        <v>352814.83</v>
      </c>
      <c r="D80" s="52">
        <v>267091.21000000002</v>
      </c>
      <c r="E80" s="52">
        <v>0</v>
      </c>
      <c r="F80" s="52">
        <f t="shared" si="2"/>
        <v>85723.62</v>
      </c>
    </row>
    <row r="81" spans="1:6" x14ac:dyDescent="0.3">
      <c r="A81" s="5" t="s">
        <v>488</v>
      </c>
      <c r="B81" s="53" t="s">
        <v>487</v>
      </c>
      <c r="C81" s="52">
        <v>352814.83</v>
      </c>
      <c r="D81" s="52">
        <v>267091.21000000002</v>
      </c>
      <c r="E81" s="52">
        <v>0</v>
      </c>
      <c r="F81" s="52">
        <f t="shared" si="2"/>
        <v>85723.62</v>
      </c>
    </row>
    <row r="82" spans="1:6" x14ac:dyDescent="0.3">
      <c r="A82" s="9" t="s">
        <v>372</v>
      </c>
    </row>
    <row r="83" spans="1:6" ht="13.2" x14ac:dyDescent="0.3">
      <c r="A83" s="554" t="s">
        <v>885</v>
      </c>
      <c r="B83" s="555"/>
      <c r="C83" s="555"/>
      <c r="D83" s="555"/>
      <c r="E83" s="555"/>
      <c r="F83" s="555"/>
    </row>
    <row r="84" spans="1:6" x14ac:dyDescent="0.3">
      <c r="A84" s="44" t="s">
        <v>814</v>
      </c>
      <c r="B84" s="18" t="s">
        <v>747</v>
      </c>
      <c r="C84" s="43" t="s">
        <v>682</v>
      </c>
      <c r="D84" s="43" t="s">
        <v>648</v>
      </c>
      <c r="E84" s="43" t="s">
        <v>646</v>
      </c>
      <c r="F84" s="43" t="s">
        <v>650</v>
      </c>
    </row>
    <row r="85" spans="1:6" x14ac:dyDescent="0.3">
      <c r="A85" s="42" t="s">
        <v>840</v>
      </c>
      <c r="B85" s="41"/>
      <c r="C85" s="40" t="s">
        <v>644</v>
      </c>
      <c r="D85" s="40"/>
      <c r="E85" s="40" t="s">
        <v>746</v>
      </c>
      <c r="F85" s="40" t="s">
        <v>736</v>
      </c>
    </row>
    <row r="86" spans="1:6" x14ac:dyDescent="0.3">
      <c r="A86" s="144" t="s">
        <v>833</v>
      </c>
      <c r="B86" s="143" t="s">
        <v>871</v>
      </c>
      <c r="C86" s="142">
        <v>1522390.46</v>
      </c>
      <c r="D86" s="142">
        <v>0</v>
      </c>
      <c r="E86" s="142">
        <v>0</v>
      </c>
      <c r="F86" s="142">
        <f>C86-(D86+E86)</f>
        <v>1522390.46</v>
      </c>
    </row>
    <row r="87" spans="1:6" x14ac:dyDescent="0.3">
      <c r="A87" s="5" t="s">
        <v>504</v>
      </c>
      <c r="B87" s="53" t="s">
        <v>499</v>
      </c>
      <c r="C87" s="52">
        <v>1522390.46</v>
      </c>
      <c r="D87" s="52">
        <v>0</v>
      </c>
      <c r="E87" s="52">
        <v>0</v>
      </c>
      <c r="F87" s="52">
        <f>C87-(D87+E87)</f>
        <v>1522390.46</v>
      </c>
    </row>
  </sheetData>
  <mergeCells count="6">
    <mergeCell ref="A83:F83"/>
    <mergeCell ref="A1:E1"/>
    <mergeCell ref="A2:E2"/>
    <mergeCell ref="A4:F4"/>
    <mergeCell ref="A38:F38"/>
    <mergeCell ref="A68:F68"/>
  </mergeCells>
  <printOptions horizontalCentered="1"/>
  <pageMargins left="0.78740157480314965" right="0.78740157480314965" top="0.59055118110236227" bottom="0.59055118110236227" header="0.51181102362204722" footer="0.51181102362204722"/>
  <pageSetup paperSize="9" scale="81" fitToHeight="2" orientation="landscape" r:id="rId1"/>
  <headerFooter alignWithMargins="0"/>
  <rowBreaks count="2" manualBreakCount="2">
    <brk id="36" max="16383" man="1"/>
    <brk id="6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showGridLines="0" view="pageBreakPreview" zoomScale="60" zoomScaleNormal="100" workbookViewId="0">
      <selection activeCell="C46" sqref="C46"/>
    </sheetView>
  </sheetViews>
  <sheetFormatPr baseColWidth="10" defaultRowHeight="10.199999999999999" x14ac:dyDescent="0.3"/>
  <cols>
    <col min="1" max="1" width="10.77734375" style="3" customWidth="1"/>
    <col min="2" max="2" width="60.77734375" style="19" customWidth="1"/>
    <col min="3" max="6" width="15.77734375" style="3" customWidth="1"/>
    <col min="7" max="16384" width="11.5546875" style="3"/>
  </cols>
  <sheetData>
    <row r="1" spans="1:6" ht="13.2" x14ac:dyDescent="0.3">
      <c r="A1" s="452" t="s">
        <v>660</v>
      </c>
      <c r="B1" s="453"/>
      <c r="C1" s="453"/>
      <c r="D1" s="453"/>
      <c r="E1" s="453"/>
      <c r="F1" s="10" t="s">
        <v>659</v>
      </c>
    </row>
    <row r="2" spans="1:6" ht="13.2" x14ac:dyDescent="0.3">
      <c r="A2" s="452" t="s">
        <v>884</v>
      </c>
      <c r="B2" s="453"/>
      <c r="C2" s="453"/>
      <c r="D2" s="453"/>
      <c r="E2" s="453"/>
      <c r="F2" s="10" t="s">
        <v>883</v>
      </c>
    </row>
    <row r="4" spans="1:6" ht="13.2" x14ac:dyDescent="0.3">
      <c r="A4" s="556" t="s">
        <v>882</v>
      </c>
      <c r="B4" s="557"/>
      <c r="C4" s="557"/>
      <c r="D4" s="557"/>
      <c r="E4" s="557"/>
      <c r="F4" s="557"/>
    </row>
    <row r="5" spans="1:6" x14ac:dyDescent="0.3">
      <c r="A5" s="141" t="s">
        <v>880</v>
      </c>
      <c r="B5" s="105" t="s">
        <v>747</v>
      </c>
      <c r="C5" s="10" t="s">
        <v>682</v>
      </c>
      <c r="D5" s="10" t="s">
        <v>648</v>
      </c>
      <c r="E5" s="10" t="s">
        <v>646</v>
      </c>
      <c r="F5" s="10" t="s">
        <v>650</v>
      </c>
    </row>
    <row r="6" spans="1:6" x14ac:dyDescent="0.3">
      <c r="A6" s="10"/>
      <c r="B6" s="105"/>
      <c r="C6" s="10" t="s">
        <v>644</v>
      </c>
      <c r="D6" s="10"/>
      <c r="E6" s="10" t="s">
        <v>746</v>
      </c>
      <c r="F6" s="10" t="s">
        <v>736</v>
      </c>
    </row>
    <row r="7" spans="1:6" x14ac:dyDescent="0.3">
      <c r="A7" s="10"/>
      <c r="B7" s="105" t="s">
        <v>369</v>
      </c>
      <c r="C7" s="29"/>
      <c r="D7" s="29"/>
      <c r="E7" s="29"/>
      <c r="F7" s="29">
        <v>0</v>
      </c>
    </row>
    <row r="8" spans="1:6" x14ac:dyDescent="0.3">
      <c r="A8" s="9" t="s">
        <v>372</v>
      </c>
    </row>
    <row r="9" spans="1:6" ht="13.2" x14ac:dyDescent="0.3">
      <c r="A9" s="556" t="s">
        <v>881</v>
      </c>
      <c r="B9" s="557"/>
      <c r="C9" s="557"/>
      <c r="D9" s="557"/>
      <c r="E9" s="557"/>
      <c r="F9" s="557"/>
    </row>
    <row r="10" spans="1:6" x14ac:dyDescent="0.3">
      <c r="A10" s="141" t="s">
        <v>880</v>
      </c>
      <c r="B10" s="105" t="s">
        <v>747</v>
      </c>
      <c r="C10" s="10" t="s">
        <v>682</v>
      </c>
      <c r="D10" s="10" t="s">
        <v>648</v>
      </c>
      <c r="E10" s="10" t="s">
        <v>646</v>
      </c>
      <c r="F10" s="10" t="s">
        <v>650</v>
      </c>
    </row>
    <row r="11" spans="1:6" x14ac:dyDescent="0.3">
      <c r="A11" s="10"/>
      <c r="B11" s="105"/>
      <c r="C11" s="10" t="s">
        <v>644</v>
      </c>
      <c r="D11" s="10"/>
      <c r="E11" s="10" t="s">
        <v>746</v>
      </c>
      <c r="F11" s="10" t="s">
        <v>736</v>
      </c>
    </row>
    <row r="12" spans="1:6" x14ac:dyDescent="0.3">
      <c r="A12" s="10"/>
      <c r="B12" s="105" t="s">
        <v>369</v>
      </c>
      <c r="C12" s="29"/>
      <c r="D12" s="29"/>
      <c r="E12" s="29"/>
      <c r="F12" s="29">
        <v>0</v>
      </c>
    </row>
  </sheetData>
  <mergeCells count="4">
    <mergeCell ref="A1:E1"/>
    <mergeCell ref="A2:E2"/>
    <mergeCell ref="A4:F4"/>
    <mergeCell ref="A9:F9"/>
  </mergeCells>
  <printOptions horizontalCentered="1"/>
  <pageMargins left="0.78740157480314965" right="0.78740157480314965" top="0.59055118110236227" bottom="0.59055118110236227" header="0.51181102362204722" footer="0.51181102362204722"/>
  <pageSetup paperSize="9" scale="95"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
  <sheetViews>
    <sheetView showGridLines="0" topLeftCell="A10" zoomScaleNormal="100" workbookViewId="0">
      <selection activeCell="K22" sqref="K22"/>
    </sheetView>
  </sheetViews>
  <sheetFormatPr baseColWidth="10" defaultRowHeight="10.199999999999999" x14ac:dyDescent="0.3"/>
  <cols>
    <col min="1" max="1" width="5.33203125" style="3" bestFit="1" customWidth="1"/>
    <col min="2" max="2" width="33.21875" style="3" bestFit="1" customWidth="1"/>
    <col min="3" max="3" width="13.33203125" style="3" bestFit="1" customWidth="1"/>
    <col min="4" max="4" width="11.5546875" style="3"/>
    <col min="5" max="5" width="12.44140625" style="3" bestFit="1" customWidth="1"/>
    <col min="6" max="6" width="9.21875" style="3" bestFit="1" customWidth="1"/>
    <col min="7" max="7" width="11" style="3" bestFit="1" customWidth="1"/>
    <col min="8" max="16384" width="11.5546875" style="3"/>
  </cols>
  <sheetData>
    <row r="1" spans="1:7" ht="15" customHeight="1" x14ac:dyDescent="0.3">
      <c r="A1" s="454" t="s">
        <v>660</v>
      </c>
      <c r="B1" s="453"/>
      <c r="C1" s="453"/>
      <c r="D1" s="453"/>
      <c r="E1" s="453"/>
      <c r="F1" s="453"/>
      <c r="G1" s="10" t="s">
        <v>659</v>
      </c>
    </row>
    <row r="2" spans="1:7" ht="15" customHeight="1" x14ac:dyDescent="0.3">
      <c r="A2" s="454" t="s">
        <v>879</v>
      </c>
      <c r="B2" s="453"/>
      <c r="C2" s="453"/>
      <c r="D2" s="453"/>
      <c r="E2" s="453"/>
      <c r="F2" s="453"/>
      <c r="G2" s="10" t="s">
        <v>878</v>
      </c>
    </row>
    <row r="3" spans="1:7" ht="4.95" customHeight="1" x14ac:dyDescent="0.3">
      <c r="A3" s="468"/>
      <c r="B3" s="469"/>
      <c r="C3" s="469"/>
      <c r="D3" s="469"/>
      <c r="E3" s="469"/>
      <c r="F3" s="469"/>
      <c r="G3" s="140"/>
    </row>
    <row r="4" spans="1:7" ht="13.2" x14ac:dyDescent="0.3">
      <c r="A4" s="139"/>
      <c r="B4" s="558" t="s">
        <v>877</v>
      </c>
      <c r="C4" s="559"/>
      <c r="D4" s="559"/>
      <c r="E4" s="559"/>
      <c r="F4" s="559"/>
    </row>
    <row r="5" spans="1:7" ht="13.2" x14ac:dyDescent="0.3">
      <c r="A5" s="139"/>
      <c r="B5" s="562" t="s">
        <v>370</v>
      </c>
      <c r="C5" s="563"/>
      <c r="D5" s="563"/>
      <c r="E5" s="563"/>
      <c r="F5" s="563"/>
      <c r="G5" s="563"/>
    </row>
    <row r="6" spans="1:7" ht="13.2" x14ac:dyDescent="0.3">
      <c r="A6" s="139"/>
      <c r="B6" s="562" t="s">
        <v>876</v>
      </c>
      <c r="C6" s="563"/>
      <c r="D6" s="563"/>
      <c r="E6" s="563"/>
      <c r="F6" s="563"/>
      <c r="G6" s="563"/>
    </row>
    <row r="7" spans="1:7" ht="13.2" x14ac:dyDescent="0.3">
      <c r="A7" s="468" t="s">
        <v>874</v>
      </c>
      <c r="B7" s="469"/>
      <c r="C7" s="469"/>
      <c r="D7" s="469"/>
      <c r="E7" s="469"/>
      <c r="F7" s="469"/>
      <c r="G7" s="469"/>
    </row>
    <row r="8" spans="1:7" ht="13.2" x14ac:dyDescent="0.3">
      <c r="A8" s="43"/>
      <c r="B8" s="138"/>
      <c r="C8" s="442" t="s">
        <v>864</v>
      </c>
      <c r="D8" s="560"/>
      <c r="E8" s="560"/>
      <c r="F8" s="561"/>
      <c r="G8" s="137" t="s">
        <v>863</v>
      </c>
    </row>
    <row r="9" spans="1:7" x14ac:dyDescent="0.3">
      <c r="A9" s="40"/>
      <c r="B9" s="40"/>
      <c r="C9" s="40" t="s">
        <v>682</v>
      </c>
      <c r="D9" s="40" t="s">
        <v>862</v>
      </c>
      <c r="E9" s="40" t="s">
        <v>646</v>
      </c>
      <c r="F9" s="40" t="s">
        <v>652</v>
      </c>
      <c r="G9" s="40" t="s">
        <v>813</v>
      </c>
    </row>
    <row r="10" spans="1:7" x14ac:dyDescent="0.3">
      <c r="A10" s="40" t="s">
        <v>875</v>
      </c>
      <c r="B10" s="40" t="s">
        <v>653</v>
      </c>
      <c r="C10" s="40" t="s">
        <v>644</v>
      </c>
      <c r="D10" s="40" t="s">
        <v>860</v>
      </c>
      <c r="E10" s="40" t="s">
        <v>859</v>
      </c>
      <c r="F10" s="40" t="s">
        <v>680</v>
      </c>
      <c r="G10" s="40" t="s">
        <v>858</v>
      </c>
    </row>
    <row r="11" spans="1:7" x14ac:dyDescent="0.3">
      <c r="A11" s="40"/>
      <c r="B11" s="40"/>
      <c r="C11" s="40"/>
      <c r="D11" s="40"/>
      <c r="E11" s="40"/>
      <c r="F11" s="40"/>
      <c r="G11" s="40"/>
    </row>
    <row r="12" spans="1:7" x14ac:dyDescent="0.3">
      <c r="A12" s="39"/>
      <c r="B12" s="39"/>
      <c r="C12" s="39"/>
      <c r="D12" s="39"/>
      <c r="E12" s="39"/>
      <c r="F12" s="39"/>
      <c r="G12" s="39"/>
    </row>
    <row r="13" spans="1:7" x14ac:dyDescent="0.3">
      <c r="A13" s="45"/>
      <c r="B13" s="45" t="s">
        <v>874</v>
      </c>
      <c r="C13" s="4">
        <v>0</v>
      </c>
      <c r="D13" s="4">
        <v>0</v>
      </c>
      <c r="E13" s="4">
        <v>0</v>
      </c>
      <c r="F13" s="4">
        <f t="shared" ref="F13:F21" si="0">C13-D13-E13</f>
        <v>0</v>
      </c>
      <c r="G13" s="4">
        <v>0</v>
      </c>
    </row>
    <row r="14" spans="1:7" x14ac:dyDescent="0.3">
      <c r="A14" s="45">
        <v>20</v>
      </c>
      <c r="B14" s="45" t="s">
        <v>873</v>
      </c>
      <c r="C14" s="4">
        <v>0</v>
      </c>
      <c r="D14" s="4">
        <v>0</v>
      </c>
      <c r="E14" s="4">
        <v>0</v>
      </c>
      <c r="F14" s="4">
        <f t="shared" si="0"/>
        <v>0</v>
      </c>
      <c r="G14" s="4">
        <v>0</v>
      </c>
    </row>
    <row r="15" spans="1:7" x14ac:dyDescent="0.3">
      <c r="A15" s="136" t="s">
        <v>872</v>
      </c>
      <c r="B15" s="136"/>
      <c r="C15" s="4">
        <v>0</v>
      </c>
      <c r="D15" s="4">
        <v>0</v>
      </c>
      <c r="E15" s="4">
        <v>0</v>
      </c>
      <c r="F15" s="4">
        <f t="shared" si="0"/>
        <v>0</v>
      </c>
      <c r="G15" s="4">
        <v>0</v>
      </c>
    </row>
    <row r="16" spans="1:7" x14ac:dyDescent="0.3">
      <c r="A16" s="45">
        <v>204</v>
      </c>
      <c r="B16" s="45" t="s">
        <v>871</v>
      </c>
      <c r="C16" s="4">
        <v>0</v>
      </c>
      <c r="D16" s="4">
        <v>0</v>
      </c>
      <c r="E16" s="4">
        <v>0</v>
      </c>
      <c r="F16" s="4">
        <f t="shared" si="0"/>
        <v>0</v>
      </c>
      <c r="G16" s="4">
        <v>0</v>
      </c>
    </row>
    <row r="17" spans="1:7" x14ac:dyDescent="0.3">
      <c r="A17" s="136" t="s">
        <v>870</v>
      </c>
      <c r="B17" s="136"/>
      <c r="C17" s="4">
        <v>0</v>
      </c>
      <c r="D17" s="4">
        <v>0</v>
      </c>
      <c r="E17" s="4">
        <v>0</v>
      </c>
      <c r="F17" s="4">
        <f t="shared" si="0"/>
        <v>0</v>
      </c>
      <c r="G17" s="4">
        <v>0</v>
      </c>
    </row>
    <row r="18" spans="1:7" x14ac:dyDescent="0.3">
      <c r="A18" s="45">
        <v>21</v>
      </c>
      <c r="B18" s="45" t="s">
        <v>869</v>
      </c>
      <c r="C18" s="4">
        <v>0</v>
      </c>
      <c r="D18" s="4">
        <v>0</v>
      </c>
      <c r="E18" s="4">
        <v>0</v>
      </c>
      <c r="F18" s="4">
        <f t="shared" si="0"/>
        <v>0</v>
      </c>
      <c r="G18" s="4">
        <v>0</v>
      </c>
    </row>
    <row r="19" spans="1:7" x14ac:dyDescent="0.3">
      <c r="A19" s="136" t="s">
        <v>868</v>
      </c>
      <c r="B19" s="136"/>
      <c r="C19" s="4">
        <v>0</v>
      </c>
      <c r="D19" s="4">
        <v>0</v>
      </c>
      <c r="E19" s="4">
        <v>0</v>
      </c>
      <c r="F19" s="4">
        <f t="shared" si="0"/>
        <v>0</v>
      </c>
      <c r="G19" s="4">
        <v>0</v>
      </c>
    </row>
    <row r="20" spans="1:7" x14ac:dyDescent="0.3">
      <c r="A20" s="45">
        <v>23</v>
      </c>
      <c r="B20" s="45" t="s">
        <v>867</v>
      </c>
      <c r="C20" s="4">
        <v>0</v>
      </c>
      <c r="D20" s="4">
        <v>0</v>
      </c>
      <c r="E20" s="4">
        <v>0</v>
      </c>
      <c r="F20" s="4">
        <f t="shared" si="0"/>
        <v>0</v>
      </c>
      <c r="G20" s="4">
        <v>0</v>
      </c>
    </row>
    <row r="21" spans="1:7" x14ac:dyDescent="0.3">
      <c r="A21" s="136" t="s">
        <v>866</v>
      </c>
      <c r="B21" s="136"/>
      <c r="C21" s="4">
        <v>0</v>
      </c>
      <c r="D21" s="4">
        <v>0</v>
      </c>
      <c r="E21" s="4">
        <v>0</v>
      </c>
      <c r="F21" s="4">
        <f t="shared" si="0"/>
        <v>0</v>
      </c>
      <c r="G21" s="4">
        <v>0</v>
      </c>
    </row>
    <row r="23" spans="1:7" ht="13.2" x14ac:dyDescent="0.3">
      <c r="A23" s="468" t="s">
        <v>865</v>
      </c>
      <c r="B23" s="469"/>
      <c r="C23" s="469"/>
      <c r="D23" s="469"/>
      <c r="E23" s="469"/>
      <c r="F23" s="469"/>
      <c r="G23" s="469"/>
    </row>
    <row r="24" spans="1:7" ht="13.2" x14ac:dyDescent="0.3">
      <c r="A24" s="43"/>
      <c r="B24" s="138"/>
      <c r="C24" s="442" t="s">
        <v>864</v>
      </c>
      <c r="D24" s="560"/>
      <c r="E24" s="560"/>
      <c r="F24" s="561"/>
      <c r="G24" s="137" t="s">
        <v>863</v>
      </c>
    </row>
    <row r="25" spans="1:7" x14ac:dyDescent="0.3">
      <c r="A25" s="40"/>
      <c r="B25" s="40"/>
      <c r="C25" s="40" t="s">
        <v>682</v>
      </c>
      <c r="D25" s="40" t="s">
        <v>862</v>
      </c>
      <c r="E25" s="40" t="s">
        <v>646</v>
      </c>
      <c r="F25" s="40" t="s">
        <v>652</v>
      </c>
      <c r="G25" s="40" t="s">
        <v>813</v>
      </c>
    </row>
    <row r="26" spans="1:7" x14ac:dyDescent="0.3">
      <c r="A26" s="40"/>
      <c r="B26" s="40" t="s">
        <v>861</v>
      </c>
      <c r="C26" s="40" t="s">
        <v>644</v>
      </c>
      <c r="D26" s="40" t="s">
        <v>860</v>
      </c>
      <c r="E26" s="40" t="s">
        <v>859</v>
      </c>
      <c r="F26" s="40" t="s">
        <v>680</v>
      </c>
      <c r="G26" s="40" t="s">
        <v>858</v>
      </c>
    </row>
    <row r="27" spans="1:7" x14ac:dyDescent="0.3">
      <c r="A27" s="39"/>
      <c r="B27" s="39"/>
      <c r="C27" s="39"/>
      <c r="D27" s="39"/>
      <c r="E27" s="39"/>
      <c r="F27" s="39"/>
      <c r="G27" s="39"/>
    </row>
    <row r="28" spans="1:7" x14ac:dyDescent="0.3">
      <c r="A28" s="45"/>
      <c r="B28" s="45" t="s">
        <v>857</v>
      </c>
      <c r="C28" s="4">
        <v>0</v>
      </c>
      <c r="D28" s="4">
        <v>0</v>
      </c>
      <c r="E28" s="4">
        <v>0</v>
      </c>
      <c r="F28" s="4">
        <f>C28-D28-E28</f>
        <v>0</v>
      </c>
      <c r="G28" s="4">
        <v>0</v>
      </c>
    </row>
    <row r="29" spans="1:7" x14ac:dyDescent="0.3">
      <c r="A29" s="45">
        <v>13</v>
      </c>
      <c r="B29" s="45" t="s">
        <v>856</v>
      </c>
      <c r="C29" s="4">
        <v>0</v>
      </c>
      <c r="D29" s="4">
        <v>0</v>
      </c>
      <c r="E29" s="4">
        <v>0</v>
      </c>
      <c r="F29" s="4">
        <f>C29-D29-E29</f>
        <v>0</v>
      </c>
      <c r="G29" s="4">
        <v>0</v>
      </c>
    </row>
    <row r="30" spans="1:7" x14ac:dyDescent="0.3">
      <c r="A30" s="136" t="s">
        <v>855</v>
      </c>
      <c r="B30" s="136"/>
      <c r="C30" s="4">
        <v>0</v>
      </c>
      <c r="D30" s="4">
        <v>0</v>
      </c>
      <c r="E30" s="4">
        <v>0</v>
      </c>
      <c r="F30" s="4">
        <f>C30-D30-E30</f>
        <v>0</v>
      </c>
      <c r="G30" s="4">
        <v>0</v>
      </c>
    </row>
    <row r="31" spans="1:7" x14ac:dyDescent="0.3">
      <c r="A31" s="45">
        <v>16</v>
      </c>
      <c r="B31" s="45" t="s">
        <v>836</v>
      </c>
      <c r="C31" s="4">
        <v>0</v>
      </c>
      <c r="D31" s="4">
        <v>0</v>
      </c>
      <c r="E31" s="4">
        <v>0</v>
      </c>
      <c r="F31" s="4">
        <f>C31-D31-E31</f>
        <v>0</v>
      </c>
      <c r="G31" s="4">
        <v>0</v>
      </c>
    </row>
    <row r="32" spans="1:7" x14ac:dyDescent="0.3">
      <c r="A32" s="136" t="s">
        <v>854</v>
      </c>
      <c r="B32" s="136"/>
      <c r="C32" s="4">
        <v>0</v>
      </c>
      <c r="D32" s="4">
        <v>0</v>
      </c>
      <c r="E32" s="4">
        <v>0</v>
      </c>
      <c r="F32" s="4">
        <f>C32-D32-E32</f>
        <v>0</v>
      </c>
      <c r="G32" s="4">
        <v>0</v>
      </c>
    </row>
    <row r="33" spans="1:4" x14ac:dyDescent="0.3">
      <c r="A33" s="8"/>
    </row>
    <row r="34" spans="1:4" x14ac:dyDescent="0.3">
      <c r="A34" s="8" t="s">
        <v>825</v>
      </c>
    </row>
    <row r="35" spans="1:4" x14ac:dyDescent="0.3">
      <c r="A35" s="8" t="s">
        <v>853</v>
      </c>
    </row>
    <row r="36" spans="1:4" x14ac:dyDescent="0.3">
      <c r="A36" s="8" t="s">
        <v>852</v>
      </c>
    </row>
    <row r="37" spans="1:4" x14ac:dyDescent="0.3">
      <c r="A37" s="8"/>
    </row>
    <row r="38" spans="1:4" x14ac:dyDescent="0.3">
      <c r="B38" s="10" t="s">
        <v>851</v>
      </c>
      <c r="C38" s="10" t="s">
        <v>850</v>
      </c>
      <c r="D38" s="10" t="s">
        <v>849</v>
      </c>
    </row>
    <row r="39" spans="1:4" x14ac:dyDescent="0.3">
      <c r="B39" s="10" t="s">
        <v>848</v>
      </c>
      <c r="C39" s="135">
        <v>0</v>
      </c>
      <c r="D39" s="135">
        <v>0</v>
      </c>
    </row>
    <row r="41" spans="1:4" x14ac:dyDescent="0.3">
      <c r="B41" s="8" t="s">
        <v>847</v>
      </c>
    </row>
  </sheetData>
  <mergeCells count="10">
    <mergeCell ref="C24:F24"/>
    <mergeCell ref="A7:G7"/>
    <mergeCell ref="C8:F8"/>
    <mergeCell ref="B6:G6"/>
    <mergeCell ref="B5:G5"/>
    <mergeCell ref="B4:F4"/>
    <mergeCell ref="A1:F1"/>
    <mergeCell ref="A2:F2"/>
    <mergeCell ref="A3:F3"/>
    <mergeCell ref="A23:G23"/>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showGridLines="0" view="pageBreakPreview" zoomScale="60" zoomScaleNormal="100" workbookViewId="0">
      <selection activeCell="C46" sqref="C46"/>
    </sheetView>
  </sheetViews>
  <sheetFormatPr baseColWidth="10" defaultRowHeight="10.199999999999999" x14ac:dyDescent="0.3"/>
  <cols>
    <col min="1" max="1" width="10.77734375" style="54" customWidth="1"/>
    <col min="2" max="2" width="60.77734375" style="122" customWidth="1"/>
    <col min="3" max="3" width="13.33203125" style="54" bestFit="1" customWidth="1"/>
    <col min="4" max="4" width="9.88671875" style="54" bestFit="1" customWidth="1"/>
    <col min="5" max="5" width="12.44140625" style="54" bestFit="1" customWidth="1"/>
    <col min="6" max="6" width="9.5546875" style="54" bestFit="1" customWidth="1"/>
    <col min="7" max="16384" width="11.5546875" style="54"/>
  </cols>
  <sheetData>
    <row r="1" spans="1:6" ht="13.2" x14ac:dyDescent="0.3">
      <c r="A1" s="516" t="s">
        <v>660</v>
      </c>
      <c r="B1" s="517"/>
      <c r="C1" s="517"/>
      <c r="D1" s="517"/>
      <c r="E1" s="517"/>
      <c r="F1" s="78" t="s">
        <v>659</v>
      </c>
    </row>
    <row r="2" spans="1:6" ht="13.2" x14ac:dyDescent="0.3">
      <c r="A2" s="565" t="s">
        <v>846</v>
      </c>
      <c r="B2" s="566"/>
      <c r="C2" s="566"/>
      <c r="D2" s="566"/>
      <c r="E2" s="566"/>
      <c r="F2" s="85"/>
    </row>
    <row r="3" spans="1:6" ht="13.2" x14ac:dyDescent="0.3">
      <c r="A3" s="567" t="s">
        <v>845</v>
      </c>
      <c r="B3" s="568"/>
      <c r="C3" s="568"/>
      <c r="D3" s="568"/>
      <c r="E3" s="568"/>
      <c r="F3" s="77" t="s">
        <v>844</v>
      </c>
    </row>
    <row r="4" spans="1:6" ht="13.2" x14ac:dyDescent="0.3">
      <c r="A4" s="569"/>
      <c r="B4" s="570"/>
      <c r="C4" s="570"/>
      <c r="D4" s="570"/>
      <c r="E4" s="570"/>
      <c r="F4" s="570"/>
    </row>
    <row r="5" spans="1:6" ht="13.2" x14ac:dyDescent="0.3">
      <c r="A5" s="518" t="s">
        <v>843</v>
      </c>
      <c r="B5" s="519"/>
      <c r="C5" s="519"/>
      <c r="D5" s="519"/>
      <c r="E5" s="519"/>
      <c r="F5" s="519"/>
    </row>
    <row r="6" spans="1:6" ht="13.2" x14ac:dyDescent="0.3">
      <c r="A6" s="518" t="s">
        <v>842</v>
      </c>
      <c r="B6" s="519"/>
      <c r="C6" s="519"/>
      <c r="D6" s="519"/>
      <c r="E6" s="519"/>
      <c r="F6" s="519"/>
    </row>
    <row r="7" spans="1:6" x14ac:dyDescent="0.3">
      <c r="A7" s="86" t="s">
        <v>814</v>
      </c>
      <c r="B7" s="134" t="s">
        <v>841</v>
      </c>
      <c r="C7" s="85" t="s">
        <v>682</v>
      </c>
      <c r="D7" s="85" t="s">
        <v>648</v>
      </c>
      <c r="E7" s="85" t="s">
        <v>646</v>
      </c>
      <c r="F7" s="85" t="s">
        <v>650</v>
      </c>
    </row>
    <row r="8" spans="1:6" x14ac:dyDescent="0.3">
      <c r="A8" s="120" t="s">
        <v>840</v>
      </c>
      <c r="B8" s="133"/>
      <c r="C8" s="74" t="s">
        <v>644</v>
      </c>
      <c r="D8" s="74"/>
      <c r="E8" s="74" t="s">
        <v>746</v>
      </c>
      <c r="F8" s="74" t="s">
        <v>839</v>
      </c>
    </row>
    <row r="9" spans="1:6" x14ac:dyDescent="0.3">
      <c r="A9" s="132" t="s">
        <v>838</v>
      </c>
      <c r="B9" s="131" t="s">
        <v>837</v>
      </c>
      <c r="C9" s="116">
        <v>44555902</v>
      </c>
      <c r="D9" s="116">
        <v>38261186.090000004</v>
      </c>
      <c r="E9" s="116">
        <v>0</v>
      </c>
      <c r="F9" s="116">
        <f t="shared" ref="F9:F34" si="0">C9-(D9+E9)</f>
        <v>6294715.9099999964</v>
      </c>
    </row>
    <row r="10" spans="1:6" ht="20.399999999999999" x14ac:dyDescent="0.3">
      <c r="A10" s="66" t="s">
        <v>539</v>
      </c>
      <c r="B10" s="127" t="s">
        <v>538</v>
      </c>
      <c r="C10" s="126">
        <v>313889</v>
      </c>
      <c r="D10" s="126">
        <v>445120.07</v>
      </c>
      <c r="E10" s="126">
        <v>0</v>
      </c>
      <c r="F10" s="126">
        <f t="shared" si="0"/>
        <v>-131231.07</v>
      </c>
    </row>
    <row r="11" spans="1:6" x14ac:dyDescent="0.3">
      <c r="A11" s="66" t="s">
        <v>537</v>
      </c>
      <c r="B11" s="127" t="s">
        <v>536</v>
      </c>
      <c r="C11" s="126">
        <v>323474</v>
      </c>
      <c r="D11" s="126">
        <v>330688.15999999997</v>
      </c>
      <c r="E11" s="126">
        <v>0</v>
      </c>
      <c r="F11" s="126">
        <f t="shared" si="0"/>
        <v>-7214.1599999999744</v>
      </c>
    </row>
    <row r="12" spans="1:6" ht="20.399999999999999" x14ac:dyDescent="0.3">
      <c r="A12" s="66" t="s">
        <v>535</v>
      </c>
      <c r="B12" s="127" t="s">
        <v>534</v>
      </c>
      <c r="C12" s="126">
        <v>321593</v>
      </c>
      <c r="D12" s="126">
        <v>81995.05</v>
      </c>
      <c r="E12" s="126">
        <v>0</v>
      </c>
      <c r="F12" s="126">
        <f t="shared" si="0"/>
        <v>239597.95</v>
      </c>
    </row>
    <row r="13" spans="1:6" x14ac:dyDescent="0.3">
      <c r="A13" s="66" t="s">
        <v>533</v>
      </c>
      <c r="B13" s="127" t="s">
        <v>532</v>
      </c>
      <c r="C13" s="126">
        <v>3810571</v>
      </c>
      <c r="D13" s="126">
        <v>1463924.18</v>
      </c>
      <c r="E13" s="126">
        <v>0</v>
      </c>
      <c r="F13" s="126">
        <f t="shared" si="0"/>
        <v>2346646.8200000003</v>
      </c>
    </row>
    <row r="14" spans="1:6" x14ac:dyDescent="0.3">
      <c r="A14" s="66" t="s">
        <v>531</v>
      </c>
      <c r="B14" s="127" t="s">
        <v>530</v>
      </c>
      <c r="C14" s="126">
        <v>0</v>
      </c>
      <c r="D14" s="126">
        <v>0</v>
      </c>
      <c r="E14" s="126">
        <v>0</v>
      </c>
      <c r="F14" s="126">
        <f t="shared" si="0"/>
        <v>0</v>
      </c>
    </row>
    <row r="15" spans="1:6" x14ac:dyDescent="0.3">
      <c r="A15" s="66" t="s">
        <v>529</v>
      </c>
      <c r="B15" s="127" t="s">
        <v>528</v>
      </c>
      <c r="C15" s="126">
        <v>5681000</v>
      </c>
      <c r="D15" s="126">
        <v>834083.63</v>
      </c>
      <c r="E15" s="126">
        <v>0</v>
      </c>
      <c r="F15" s="126">
        <f t="shared" si="0"/>
        <v>4846916.37</v>
      </c>
    </row>
    <row r="16" spans="1:6" x14ac:dyDescent="0.3">
      <c r="A16" s="66" t="s">
        <v>527</v>
      </c>
      <c r="B16" s="127" t="s">
        <v>526</v>
      </c>
      <c r="C16" s="126">
        <v>2600000</v>
      </c>
      <c r="D16" s="126">
        <v>3600000</v>
      </c>
      <c r="E16" s="126">
        <v>0</v>
      </c>
      <c r="F16" s="126">
        <f t="shared" si="0"/>
        <v>-1000000</v>
      </c>
    </row>
    <row r="17" spans="1:6" ht="20.399999999999999" x14ac:dyDescent="0.3">
      <c r="A17" s="66" t="s">
        <v>525</v>
      </c>
      <c r="B17" s="127" t="s">
        <v>524</v>
      </c>
      <c r="C17" s="126">
        <v>31505375</v>
      </c>
      <c r="D17" s="126">
        <v>31505375</v>
      </c>
      <c r="E17" s="126">
        <v>0</v>
      </c>
      <c r="F17" s="126">
        <f t="shared" si="0"/>
        <v>0</v>
      </c>
    </row>
    <row r="18" spans="1:6" x14ac:dyDescent="0.3">
      <c r="A18" s="132" t="s">
        <v>798</v>
      </c>
      <c r="B18" s="131" t="s">
        <v>836</v>
      </c>
      <c r="C18" s="116">
        <v>0</v>
      </c>
      <c r="D18" s="116">
        <v>0</v>
      </c>
      <c r="E18" s="116">
        <v>0</v>
      </c>
      <c r="F18" s="116">
        <f t="shared" si="0"/>
        <v>0</v>
      </c>
    </row>
    <row r="19" spans="1:6" x14ac:dyDescent="0.3">
      <c r="A19" s="130" t="s">
        <v>835</v>
      </c>
      <c r="B19" s="129" t="s">
        <v>834</v>
      </c>
      <c r="C19" s="128">
        <v>0</v>
      </c>
      <c r="D19" s="128">
        <v>0</v>
      </c>
      <c r="E19" s="128">
        <v>0</v>
      </c>
      <c r="F19" s="128">
        <f t="shared" si="0"/>
        <v>0</v>
      </c>
    </row>
    <row r="20" spans="1:6" x14ac:dyDescent="0.3">
      <c r="A20" s="130" t="s">
        <v>833</v>
      </c>
      <c r="B20" s="129" t="s">
        <v>832</v>
      </c>
      <c r="C20" s="128">
        <v>12997630.279999999</v>
      </c>
      <c r="D20" s="128">
        <v>13440923.85</v>
      </c>
      <c r="E20" s="128">
        <v>0</v>
      </c>
      <c r="F20" s="128">
        <f t="shared" si="0"/>
        <v>-443293.5700000003</v>
      </c>
    </row>
    <row r="21" spans="1:6" x14ac:dyDescent="0.3">
      <c r="A21" s="66" t="s">
        <v>506</v>
      </c>
      <c r="B21" s="127" t="s">
        <v>505</v>
      </c>
      <c r="C21" s="126">
        <v>12761323</v>
      </c>
      <c r="D21" s="126">
        <v>13000000</v>
      </c>
      <c r="E21" s="126">
        <v>0</v>
      </c>
      <c r="F21" s="126">
        <f t="shared" si="0"/>
        <v>-238677</v>
      </c>
    </row>
    <row r="22" spans="1:6" x14ac:dyDescent="0.3">
      <c r="A22" s="66" t="s">
        <v>504</v>
      </c>
      <c r="B22" s="127" t="s">
        <v>499</v>
      </c>
      <c r="C22" s="126">
        <v>0</v>
      </c>
      <c r="D22" s="126">
        <v>45945.04</v>
      </c>
      <c r="E22" s="126">
        <v>0</v>
      </c>
      <c r="F22" s="126">
        <f t="shared" si="0"/>
        <v>-45945.04</v>
      </c>
    </row>
    <row r="23" spans="1:6" x14ac:dyDescent="0.3">
      <c r="A23" s="66" t="s">
        <v>503</v>
      </c>
      <c r="B23" s="127" t="s">
        <v>499</v>
      </c>
      <c r="C23" s="126">
        <v>0</v>
      </c>
      <c r="D23" s="126">
        <v>3604</v>
      </c>
      <c r="E23" s="126">
        <v>0</v>
      </c>
      <c r="F23" s="126">
        <f t="shared" si="0"/>
        <v>-3604</v>
      </c>
    </row>
    <row r="24" spans="1:6" ht="20.399999999999999" x14ac:dyDescent="0.3">
      <c r="A24" s="66" t="s">
        <v>502</v>
      </c>
      <c r="B24" s="127" t="s">
        <v>501</v>
      </c>
      <c r="C24" s="126">
        <v>0</v>
      </c>
      <c r="D24" s="126">
        <v>195</v>
      </c>
      <c r="E24" s="126">
        <v>0</v>
      </c>
      <c r="F24" s="126">
        <f t="shared" si="0"/>
        <v>-195</v>
      </c>
    </row>
    <row r="25" spans="1:6" x14ac:dyDescent="0.3">
      <c r="A25" s="66" t="s">
        <v>500</v>
      </c>
      <c r="B25" s="127" t="s">
        <v>499</v>
      </c>
      <c r="C25" s="126">
        <v>236307.28</v>
      </c>
      <c r="D25" s="126">
        <v>337724.23</v>
      </c>
      <c r="E25" s="126">
        <v>0</v>
      </c>
      <c r="F25" s="126">
        <f t="shared" si="0"/>
        <v>-101416.94999999998</v>
      </c>
    </row>
    <row r="26" spans="1:6" ht="20.399999999999999" x14ac:dyDescent="0.3">
      <c r="A26" s="66" t="s">
        <v>498</v>
      </c>
      <c r="B26" s="127" t="s">
        <v>497</v>
      </c>
      <c r="C26" s="126">
        <v>0</v>
      </c>
      <c r="D26" s="126">
        <v>45955.58</v>
      </c>
      <c r="E26" s="126">
        <v>0</v>
      </c>
      <c r="F26" s="126">
        <f t="shared" si="0"/>
        <v>-45955.58</v>
      </c>
    </row>
    <row r="27" spans="1:6" ht="20.399999999999999" x14ac:dyDescent="0.3">
      <c r="A27" s="66" t="s">
        <v>496</v>
      </c>
      <c r="B27" s="127" t="s">
        <v>495</v>
      </c>
      <c r="C27" s="126">
        <v>0</v>
      </c>
      <c r="D27" s="126">
        <v>7500</v>
      </c>
      <c r="E27" s="126">
        <v>0</v>
      </c>
      <c r="F27" s="126">
        <f t="shared" si="0"/>
        <v>-7500</v>
      </c>
    </row>
    <row r="28" spans="1:6" x14ac:dyDescent="0.3">
      <c r="A28" s="132" t="s">
        <v>831</v>
      </c>
      <c r="B28" s="131" t="s">
        <v>830</v>
      </c>
      <c r="C28" s="116">
        <v>0</v>
      </c>
      <c r="D28" s="116">
        <v>1637.94</v>
      </c>
      <c r="E28" s="116">
        <v>0</v>
      </c>
      <c r="F28" s="116">
        <f t="shared" si="0"/>
        <v>-1637.94</v>
      </c>
    </row>
    <row r="29" spans="1:6" x14ac:dyDescent="0.3">
      <c r="A29" s="66" t="s">
        <v>492</v>
      </c>
      <c r="B29" s="127" t="s">
        <v>491</v>
      </c>
      <c r="C29" s="126">
        <v>0</v>
      </c>
      <c r="D29" s="126">
        <v>1637.94</v>
      </c>
      <c r="E29" s="126">
        <v>0</v>
      </c>
      <c r="F29" s="126">
        <f t="shared" si="0"/>
        <v>-1637.94</v>
      </c>
    </row>
    <row r="30" spans="1:6" x14ac:dyDescent="0.3">
      <c r="A30" s="132" t="s">
        <v>829</v>
      </c>
      <c r="B30" s="131" t="s">
        <v>828</v>
      </c>
      <c r="C30" s="116">
        <v>0</v>
      </c>
      <c r="D30" s="116">
        <v>0</v>
      </c>
      <c r="E30" s="116">
        <v>0</v>
      </c>
      <c r="F30" s="116">
        <f t="shared" si="0"/>
        <v>0</v>
      </c>
    </row>
    <row r="31" spans="1:6" x14ac:dyDescent="0.3">
      <c r="A31" s="130" t="s">
        <v>827</v>
      </c>
      <c r="B31" s="129" t="s">
        <v>826</v>
      </c>
      <c r="C31" s="128">
        <v>0</v>
      </c>
      <c r="D31" s="128">
        <v>151666.67000000001</v>
      </c>
      <c r="E31" s="128">
        <v>0</v>
      </c>
      <c r="F31" s="128">
        <f t="shared" si="0"/>
        <v>-151666.67000000001</v>
      </c>
    </row>
    <row r="32" spans="1:6" x14ac:dyDescent="0.3">
      <c r="A32" s="66" t="s">
        <v>488</v>
      </c>
      <c r="B32" s="127" t="s">
        <v>487</v>
      </c>
      <c r="C32" s="126">
        <v>0</v>
      </c>
      <c r="D32" s="126">
        <v>24310.43</v>
      </c>
      <c r="E32" s="126">
        <v>0</v>
      </c>
      <c r="F32" s="126">
        <f t="shared" si="0"/>
        <v>-24310.43</v>
      </c>
    </row>
    <row r="33" spans="1:6" x14ac:dyDescent="0.3">
      <c r="A33" s="66" t="s">
        <v>486</v>
      </c>
      <c r="B33" s="127" t="s">
        <v>485</v>
      </c>
      <c r="C33" s="126">
        <v>0</v>
      </c>
      <c r="D33" s="126">
        <v>927.02</v>
      </c>
      <c r="E33" s="126">
        <v>0</v>
      </c>
      <c r="F33" s="126">
        <f t="shared" si="0"/>
        <v>-927.02</v>
      </c>
    </row>
    <row r="34" spans="1:6" x14ac:dyDescent="0.3">
      <c r="A34" s="125" t="s">
        <v>482</v>
      </c>
      <c r="B34" s="124" t="s">
        <v>481</v>
      </c>
      <c r="C34" s="123">
        <v>0</v>
      </c>
      <c r="D34" s="123">
        <v>126429.22</v>
      </c>
      <c r="E34" s="123">
        <v>0</v>
      </c>
      <c r="F34" s="123">
        <f t="shared" si="0"/>
        <v>-126429.22</v>
      </c>
    </row>
    <row r="35" spans="1:6" x14ac:dyDescent="0.3">
      <c r="A35" s="571" t="s">
        <v>825</v>
      </c>
      <c r="B35" s="571"/>
      <c r="C35" s="571"/>
      <c r="D35" s="571"/>
      <c r="E35" s="571"/>
      <c r="F35" s="571"/>
    </row>
    <row r="36" spans="1:6" x14ac:dyDescent="0.3">
      <c r="A36" s="548" t="s">
        <v>824</v>
      </c>
      <c r="B36" s="548"/>
      <c r="C36" s="548"/>
      <c r="D36" s="548"/>
      <c r="E36" s="548"/>
      <c r="F36" s="548"/>
    </row>
    <row r="37" spans="1:6" x14ac:dyDescent="0.3">
      <c r="A37" s="564" t="s">
        <v>823</v>
      </c>
      <c r="B37" s="564"/>
      <c r="C37" s="564"/>
      <c r="D37" s="564"/>
      <c r="E37" s="564"/>
      <c r="F37" s="564"/>
    </row>
    <row r="38" spans="1:6" x14ac:dyDescent="0.3">
      <c r="A38" s="564" t="s">
        <v>822</v>
      </c>
      <c r="B38" s="564"/>
      <c r="C38" s="564"/>
      <c r="D38" s="564"/>
      <c r="E38" s="564"/>
      <c r="F38" s="564"/>
    </row>
    <row r="39" spans="1:6" x14ac:dyDescent="0.3">
      <c r="A39" s="564" t="s">
        <v>821</v>
      </c>
      <c r="B39" s="564"/>
      <c r="C39" s="564"/>
      <c r="D39" s="564"/>
      <c r="E39" s="564"/>
      <c r="F39" s="564"/>
    </row>
  </sheetData>
  <mergeCells count="11">
    <mergeCell ref="A39:F39"/>
    <mergeCell ref="A1:E1"/>
    <mergeCell ref="A2:E2"/>
    <mergeCell ref="A3:E3"/>
    <mergeCell ref="A4:F4"/>
    <mergeCell ref="A5:F5"/>
    <mergeCell ref="A6:F6"/>
    <mergeCell ref="A35:F35"/>
    <mergeCell ref="A36:F36"/>
    <mergeCell ref="A37:F37"/>
    <mergeCell ref="A38:F38"/>
  </mergeCells>
  <printOptions horizontalCentered="1"/>
  <pageMargins left="0.78740157480314965" right="0.78740157480314965" top="0.59055118110236227" bottom="0.59055118110236227" header="0.51181102362204722" footer="0.51181102362204722"/>
  <pageSetup paperSize="9" scale="9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showGridLines="0" view="pageBreakPreview" zoomScale="60" zoomScaleNormal="100" workbookViewId="0">
      <selection activeCell="C46" sqref="C46"/>
    </sheetView>
  </sheetViews>
  <sheetFormatPr baseColWidth="10" defaultRowHeight="10.199999999999999" x14ac:dyDescent="0.3"/>
  <cols>
    <col min="1" max="1" width="6.21875" style="54" bestFit="1" customWidth="1"/>
    <col min="2" max="2" width="24.33203125" style="54" bestFit="1" customWidth="1"/>
    <col min="3" max="3" width="13.33203125" style="54" bestFit="1" customWidth="1"/>
    <col min="4" max="4" width="9.88671875" style="54" bestFit="1" customWidth="1"/>
    <col min="5" max="5" width="12.44140625" style="54" bestFit="1" customWidth="1"/>
    <col min="6" max="6" width="9.5546875" style="54" bestFit="1" customWidth="1"/>
    <col min="7" max="7" width="9.88671875" style="54" bestFit="1" customWidth="1"/>
    <col min="8" max="16384" width="11.5546875" style="54"/>
  </cols>
  <sheetData>
    <row r="1" spans="1:7" ht="13.2" x14ac:dyDescent="0.3">
      <c r="A1" s="573" t="s">
        <v>660</v>
      </c>
      <c r="B1" s="574"/>
      <c r="C1" s="574"/>
      <c r="D1" s="574"/>
      <c r="E1" s="574"/>
      <c r="F1" s="575"/>
      <c r="G1" s="85" t="s">
        <v>659</v>
      </c>
    </row>
    <row r="2" spans="1:7" ht="13.2" x14ac:dyDescent="0.3">
      <c r="A2" s="573" t="s">
        <v>820</v>
      </c>
      <c r="B2" s="574"/>
      <c r="C2" s="574"/>
      <c r="D2" s="574"/>
      <c r="E2" s="574"/>
      <c r="F2" s="575"/>
      <c r="G2" s="85" t="s">
        <v>819</v>
      </c>
    </row>
    <row r="3" spans="1:7" ht="13.2" x14ac:dyDescent="0.3">
      <c r="A3" s="576" t="s">
        <v>818</v>
      </c>
      <c r="B3" s="577"/>
      <c r="C3" s="577"/>
      <c r="D3" s="577"/>
      <c r="E3" s="577"/>
      <c r="F3" s="578"/>
      <c r="G3" s="77"/>
    </row>
    <row r="4" spans="1:7" ht="13.2" x14ac:dyDescent="0.3">
      <c r="A4" s="569"/>
      <c r="B4" s="570"/>
      <c r="C4" s="570"/>
      <c r="D4" s="570"/>
      <c r="E4" s="570"/>
      <c r="F4" s="570"/>
      <c r="G4" s="570"/>
    </row>
    <row r="5" spans="1:7" ht="13.2" x14ac:dyDescent="0.3">
      <c r="A5" s="518" t="s">
        <v>817</v>
      </c>
      <c r="B5" s="519"/>
      <c r="C5" s="519"/>
      <c r="D5" s="519"/>
      <c r="E5" s="519"/>
      <c r="F5" s="519"/>
      <c r="G5" s="519"/>
    </row>
    <row r="6" spans="1:7" ht="13.2" x14ac:dyDescent="0.3">
      <c r="A6" s="85"/>
      <c r="B6" s="85"/>
      <c r="C6" s="572" t="s">
        <v>815</v>
      </c>
      <c r="D6" s="517"/>
      <c r="E6" s="517"/>
      <c r="F6" s="517"/>
      <c r="G6" s="85"/>
    </row>
    <row r="7" spans="1:7" x14ac:dyDescent="0.3">
      <c r="A7" s="120" t="s">
        <v>814</v>
      </c>
      <c r="B7" s="74" t="s">
        <v>747</v>
      </c>
      <c r="C7" s="74" t="s">
        <v>682</v>
      </c>
      <c r="D7" s="74" t="s">
        <v>648</v>
      </c>
      <c r="E7" s="74" t="s">
        <v>646</v>
      </c>
      <c r="F7" s="74" t="s">
        <v>650</v>
      </c>
      <c r="G7" s="74" t="s">
        <v>813</v>
      </c>
    </row>
    <row r="8" spans="1:7" x14ac:dyDescent="0.3">
      <c r="A8" s="74"/>
      <c r="B8" s="74"/>
      <c r="C8" s="74" t="s">
        <v>644</v>
      </c>
      <c r="D8" s="74"/>
      <c r="E8" s="74" t="s">
        <v>746</v>
      </c>
      <c r="F8" s="74" t="s">
        <v>728</v>
      </c>
      <c r="G8" s="74" t="s">
        <v>812</v>
      </c>
    </row>
    <row r="9" spans="1:7" x14ac:dyDescent="0.3">
      <c r="A9" s="74"/>
      <c r="B9" s="74"/>
      <c r="C9" s="74"/>
      <c r="D9" s="74"/>
      <c r="E9" s="74"/>
      <c r="F9" s="74"/>
      <c r="G9" s="74"/>
    </row>
    <row r="10" spans="1:7" x14ac:dyDescent="0.3">
      <c r="A10" s="119"/>
      <c r="B10" s="117" t="s">
        <v>811</v>
      </c>
      <c r="C10" s="116"/>
      <c r="D10" s="116"/>
      <c r="E10" s="116"/>
      <c r="F10" s="116">
        <f>C10-(D10+E10)</f>
        <v>0</v>
      </c>
      <c r="G10" s="116"/>
    </row>
    <row r="11" spans="1:7" x14ac:dyDescent="0.3">
      <c r="A11" s="118" t="s">
        <v>372</v>
      </c>
      <c r="B11" s="117" t="s">
        <v>810</v>
      </c>
      <c r="C11" s="116"/>
      <c r="D11" s="116"/>
      <c r="E11" s="116"/>
      <c r="F11" s="116">
        <f>C11-(D11+E11)</f>
        <v>0</v>
      </c>
      <c r="G11" s="116"/>
    </row>
    <row r="12" spans="1:7" x14ac:dyDescent="0.3">
      <c r="A12" s="121" t="s">
        <v>372</v>
      </c>
    </row>
    <row r="13" spans="1:7" ht="13.2" x14ac:dyDescent="0.3">
      <c r="A13" s="518" t="s">
        <v>816</v>
      </c>
      <c r="B13" s="519"/>
      <c r="C13" s="519"/>
      <c r="D13" s="519"/>
      <c r="E13" s="519"/>
      <c r="F13" s="519"/>
      <c r="G13" s="519"/>
    </row>
    <row r="14" spans="1:7" ht="13.2" x14ac:dyDescent="0.3">
      <c r="A14" s="85"/>
      <c r="B14" s="85"/>
      <c r="C14" s="572" t="s">
        <v>815</v>
      </c>
      <c r="D14" s="517"/>
      <c r="E14" s="517"/>
      <c r="F14" s="517"/>
      <c r="G14" s="85"/>
    </row>
    <row r="15" spans="1:7" x14ac:dyDescent="0.3">
      <c r="A15" s="120" t="s">
        <v>814</v>
      </c>
      <c r="B15" s="74" t="s">
        <v>747</v>
      </c>
      <c r="C15" s="74" t="s">
        <v>682</v>
      </c>
      <c r="D15" s="74" t="s">
        <v>648</v>
      </c>
      <c r="E15" s="74" t="s">
        <v>646</v>
      </c>
      <c r="F15" s="74" t="s">
        <v>650</v>
      </c>
      <c r="G15" s="74" t="s">
        <v>813</v>
      </c>
    </row>
    <row r="16" spans="1:7" x14ac:dyDescent="0.3">
      <c r="A16" s="74"/>
      <c r="B16" s="74"/>
      <c r="C16" s="74" t="s">
        <v>644</v>
      </c>
      <c r="D16" s="74"/>
      <c r="E16" s="74" t="s">
        <v>746</v>
      </c>
      <c r="F16" s="74" t="s">
        <v>728</v>
      </c>
      <c r="G16" s="74" t="s">
        <v>812</v>
      </c>
    </row>
    <row r="17" spans="1:7" x14ac:dyDescent="0.3">
      <c r="A17" s="74"/>
      <c r="B17" s="74"/>
      <c r="C17" s="74"/>
      <c r="D17" s="74"/>
      <c r="E17" s="74"/>
      <c r="F17" s="74"/>
      <c r="G17" s="74"/>
    </row>
    <row r="18" spans="1:7" x14ac:dyDescent="0.3">
      <c r="A18" s="119"/>
      <c r="B18" s="117" t="s">
        <v>811</v>
      </c>
      <c r="C18" s="116"/>
      <c r="D18" s="116"/>
      <c r="E18" s="116"/>
      <c r="F18" s="116">
        <f t="shared" ref="F18:F23" si="0">C18-(D18+E18)</f>
        <v>0</v>
      </c>
      <c r="G18" s="116"/>
    </row>
    <row r="19" spans="1:7" x14ac:dyDescent="0.3">
      <c r="A19" s="118" t="s">
        <v>372</v>
      </c>
      <c r="B19" s="117" t="s">
        <v>810</v>
      </c>
      <c r="C19" s="116">
        <v>12780745</v>
      </c>
      <c r="D19" s="116">
        <v>11694361.560000001</v>
      </c>
      <c r="E19" s="116">
        <v>0</v>
      </c>
      <c r="F19" s="116">
        <f t="shared" si="0"/>
        <v>1086383.4399999995</v>
      </c>
      <c r="G19" s="116">
        <v>11694361.560000001</v>
      </c>
    </row>
    <row r="20" spans="1:7" x14ac:dyDescent="0.3">
      <c r="A20" s="115" t="s">
        <v>809</v>
      </c>
      <c r="B20" s="114" t="s">
        <v>808</v>
      </c>
      <c r="C20" s="113">
        <v>2900000</v>
      </c>
      <c r="D20" s="113">
        <v>0</v>
      </c>
      <c r="E20" s="113">
        <v>0</v>
      </c>
      <c r="F20" s="113">
        <f t="shared" si="0"/>
        <v>2900000</v>
      </c>
      <c r="G20" s="113">
        <v>0</v>
      </c>
    </row>
    <row r="21" spans="1:7" x14ac:dyDescent="0.3">
      <c r="A21" s="115" t="s">
        <v>378</v>
      </c>
      <c r="B21" s="114" t="s">
        <v>807</v>
      </c>
      <c r="C21" s="113">
        <v>1280745</v>
      </c>
      <c r="D21" s="113">
        <v>1437500</v>
      </c>
      <c r="E21" s="113">
        <v>0</v>
      </c>
      <c r="F21" s="113">
        <f t="shared" si="0"/>
        <v>-156755</v>
      </c>
      <c r="G21" s="113">
        <v>1437500</v>
      </c>
    </row>
    <row r="22" spans="1:7" x14ac:dyDescent="0.3">
      <c r="A22" s="115" t="s">
        <v>377</v>
      </c>
      <c r="B22" s="114" t="s">
        <v>806</v>
      </c>
      <c r="C22" s="113">
        <v>6200000</v>
      </c>
      <c r="D22" s="113">
        <v>7878675.7300000004</v>
      </c>
      <c r="E22" s="113">
        <v>0</v>
      </c>
      <c r="F22" s="113">
        <f t="shared" si="0"/>
        <v>-1678675.7300000004</v>
      </c>
      <c r="G22" s="113">
        <v>7878675.7300000004</v>
      </c>
    </row>
    <row r="23" spans="1:7" x14ac:dyDescent="0.3">
      <c r="A23" s="115" t="s">
        <v>375</v>
      </c>
      <c r="B23" s="114" t="s">
        <v>805</v>
      </c>
      <c r="C23" s="113">
        <v>2400000</v>
      </c>
      <c r="D23" s="113">
        <v>2378185.83</v>
      </c>
      <c r="E23" s="113">
        <v>0</v>
      </c>
      <c r="F23" s="113">
        <f t="shared" si="0"/>
        <v>21814.169999999925</v>
      </c>
      <c r="G23" s="113">
        <v>2378185.83</v>
      </c>
    </row>
    <row r="25" spans="1:7" ht="18" customHeight="1" x14ac:dyDescent="0.3">
      <c r="A25" s="548" t="s">
        <v>804</v>
      </c>
      <c r="B25" s="548"/>
      <c r="C25" s="548"/>
      <c r="D25" s="548"/>
      <c r="E25" s="548"/>
      <c r="F25" s="548"/>
      <c r="G25" s="548"/>
    </row>
    <row r="26" spans="1:7" ht="10.050000000000001" customHeight="1" x14ac:dyDescent="0.3">
      <c r="A26" s="55" t="s">
        <v>803</v>
      </c>
    </row>
  </sheetData>
  <mergeCells count="9">
    <mergeCell ref="A13:G13"/>
    <mergeCell ref="C14:F14"/>
    <mergeCell ref="A25:G25"/>
    <mergeCell ref="A1:F1"/>
    <mergeCell ref="A2:F2"/>
    <mergeCell ref="A3:F3"/>
    <mergeCell ref="A4:G4"/>
    <mergeCell ref="A5:G5"/>
    <mergeCell ref="C6:F6"/>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showGridLines="0" view="pageBreakPreview" zoomScale="60" zoomScaleNormal="100" workbookViewId="0">
      <selection activeCell="C46" sqref="C46"/>
    </sheetView>
  </sheetViews>
  <sheetFormatPr baseColWidth="10" defaultRowHeight="10.199999999999999" x14ac:dyDescent="0.3"/>
  <cols>
    <col min="1" max="1" width="5.77734375" style="3" customWidth="1"/>
    <col min="2" max="2" width="45.77734375" style="19" customWidth="1"/>
    <col min="3" max="6" width="15.77734375" style="3" customWidth="1"/>
    <col min="7" max="16384" width="11.5546875" style="3"/>
  </cols>
  <sheetData>
    <row r="1" spans="1:6" ht="13.2" x14ac:dyDescent="0.3">
      <c r="A1" s="579" t="s">
        <v>660</v>
      </c>
      <c r="B1" s="580"/>
      <c r="C1" s="580"/>
      <c r="D1" s="580"/>
      <c r="E1" s="580"/>
      <c r="F1" s="105" t="s">
        <v>659</v>
      </c>
    </row>
    <row r="2" spans="1:6" ht="13.2" x14ac:dyDescent="0.3">
      <c r="A2" s="579" t="s">
        <v>802</v>
      </c>
      <c r="B2" s="580"/>
      <c r="C2" s="580"/>
      <c r="D2" s="580"/>
      <c r="E2" s="580"/>
      <c r="F2" s="105" t="s">
        <v>776</v>
      </c>
    </row>
    <row r="3" spans="1:6" ht="13.2" x14ac:dyDescent="0.3">
      <c r="A3" s="581" t="s">
        <v>801</v>
      </c>
      <c r="B3" s="582"/>
      <c r="C3" s="582"/>
      <c r="D3" s="582"/>
      <c r="E3" s="582"/>
      <c r="F3" s="582"/>
    </row>
    <row r="4" spans="1:6" x14ac:dyDescent="0.3">
      <c r="A4" s="104"/>
      <c r="B4" s="104"/>
      <c r="C4" s="104"/>
      <c r="D4" s="104"/>
      <c r="E4" s="104"/>
      <c r="F4" s="104"/>
    </row>
    <row r="5" spans="1:6" x14ac:dyDescent="0.3">
      <c r="A5" s="91" t="s">
        <v>748</v>
      </c>
      <c r="B5" s="90" t="s">
        <v>747</v>
      </c>
      <c r="C5" s="90" t="s">
        <v>682</v>
      </c>
      <c r="D5" s="90" t="s">
        <v>648</v>
      </c>
      <c r="E5" s="90" t="s">
        <v>646</v>
      </c>
      <c r="F5" s="90" t="s">
        <v>652</v>
      </c>
    </row>
    <row r="6" spans="1:6" x14ac:dyDescent="0.3">
      <c r="A6" s="89"/>
      <c r="B6" s="89"/>
      <c r="C6" s="89" t="s">
        <v>644</v>
      </c>
      <c r="D6" s="89"/>
      <c r="E6" s="89" t="s">
        <v>746</v>
      </c>
      <c r="F6" s="89" t="s">
        <v>745</v>
      </c>
    </row>
    <row r="7" spans="1:6" ht="13.2" x14ac:dyDescent="0.3">
      <c r="A7" s="590" t="s">
        <v>800</v>
      </c>
      <c r="B7" s="591"/>
      <c r="C7" s="6">
        <v>532658057</v>
      </c>
      <c r="D7" s="6">
        <v>516919516.05000001</v>
      </c>
      <c r="E7" s="6">
        <v>3600</v>
      </c>
      <c r="F7" s="6">
        <v>15734940.949999999</v>
      </c>
    </row>
    <row r="8" spans="1:6" ht="13.2" x14ac:dyDescent="0.3">
      <c r="A8" s="592" t="s">
        <v>799</v>
      </c>
      <c r="B8" s="430"/>
      <c r="C8" s="7">
        <v>523958057</v>
      </c>
      <c r="D8" s="7">
        <v>514944251.08999997</v>
      </c>
      <c r="E8" s="7">
        <v>3600</v>
      </c>
      <c r="F8" s="7">
        <v>9010205.9100000001</v>
      </c>
    </row>
    <row r="9" spans="1:6" x14ac:dyDescent="0.3">
      <c r="A9" s="112" t="s">
        <v>798</v>
      </c>
      <c r="B9" s="111" t="s">
        <v>797</v>
      </c>
      <c r="C9" s="7">
        <v>159589582</v>
      </c>
      <c r="D9" s="7">
        <v>158588945.75999999</v>
      </c>
      <c r="E9" s="7">
        <v>0</v>
      </c>
      <c r="F9" s="7">
        <v>1000636.24</v>
      </c>
    </row>
    <row r="10" spans="1:6" x14ac:dyDescent="0.3">
      <c r="A10" s="33" t="s">
        <v>523</v>
      </c>
      <c r="B10" s="32" t="s">
        <v>522</v>
      </c>
      <c r="C10" s="103">
        <v>58742426</v>
      </c>
      <c r="D10" s="103">
        <v>58742424.240000002</v>
      </c>
      <c r="E10" s="103">
        <v>0</v>
      </c>
      <c r="F10" s="103">
        <v>1.76</v>
      </c>
    </row>
    <row r="11" spans="1:6" x14ac:dyDescent="0.3">
      <c r="A11" s="33" t="s">
        <v>521</v>
      </c>
      <c r="B11" s="32" t="s">
        <v>520</v>
      </c>
      <c r="C11" s="103">
        <v>5800000</v>
      </c>
      <c r="D11" s="103">
        <v>5698427.3300000001</v>
      </c>
      <c r="E11" s="103">
        <v>0</v>
      </c>
      <c r="F11" s="103">
        <v>101572.67</v>
      </c>
    </row>
    <row r="12" spans="1:6" ht="20.399999999999999" x14ac:dyDescent="0.3">
      <c r="A12" s="33" t="s">
        <v>519</v>
      </c>
      <c r="B12" s="32" t="s">
        <v>518</v>
      </c>
      <c r="C12" s="103">
        <v>94200000</v>
      </c>
      <c r="D12" s="103">
        <v>94148094.189999998</v>
      </c>
      <c r="E12" s="103">
        <v>0</v>
      </c>
      <c r="F12" s="103">
        <v>51905.81</v>
      </c>
    </row>
    <row r="13" spans="1:6" ht="20.399999999999999" x14ac:dyDescent="0.3">
      <c r="A13" s="33" t="s">
        <v>517</v>
      </c>
      <c r="B13" s="32" t="s">
        <v>613</v>
      </c>
      <c r="C13" s="103">
        <v>847156</v>
      </c>
      <c r="D13" s="103">
        <v>0</v>
      </c>
      <c r="E13" s="103">
        <v>0</v>
      </c>
      <c r="F13" s="103">
        <v>847156</v>
      </c>
    </row>
    <row r="14" spans="1:6" ht="13.2" x14ac:dyDescent="0.3">
      <c r="A14" s="590" t="s">
        <v>796</v>
      </c>
      <c r="B14" s="591"/>
      <c r="C14" s="6">
        <v>33563100</v>
      </c>
      <c r="D14" s="6">
        <v>25640578.210000001</v>
      </c>
      <c r="E14" s="6">
        <v>3600</v>
      </c>
      <c r="F14" s="6">
        <v>7918921.79</v>
      </c>
    </row>
    <row r="15" spans="1:6" x14ac:dyDescent="0.3">
      <c r="A15" s="112" t="s">
        <v>795</v>
      </c>
      <c r="B15" s="111" t="s">
        <v>794</v>
      </c>
      <c r="C15" s="7">
        <v>0</v>
      </c>
      <c r="D15" s="7">
        <v>0</v>
      </c>
      <c r="E15" s="7">
        <v>0</v>
      </c>
      <c r="F15" s="7">
        <v>0</v>
      </c>
    </row>
    <row r="16" spans="1:6" ht="20.399999999999999" x14ac:dyDescent="0.3">
      <c r="A16" s="112" t="s">
        <v>793</v>
      </c>
      <c r="B16" s="111" t="s">
        <v>792</v>
      </c>
      <c r="C16" s="7">
        <v>17130000</v>
      </c>
      <c r="D16" s="7">
        <v>10930000</v>
      </c>
      <c r="E16" s="7">
        <v>3000</v>
      </c>
      <c r="F16" s="7">
        <v>6197000</v>
      </c>
    </row>
    <row r="17" spans="1:6" x14ac:dyDescent="0.3">
      <c r="A17" s="33" t="s">
        <v>546</v>
      </c>
      <c r="B17" s="32" t="s">
        <v>545</v>
      </c>
      <c r="C17" s="103">
        <v>3000</v>
      </c>
      <c r="D17" s="103">
        <v>0</v>
      </c>
      <c r="E17" s="103">
        <v>3000</v>
      </c>
      <c r="F17" s="103">
        <v>0</v>
      </c>
    </row>
    <row r="18" spans="1:6" x14ac:dyDescent="0.3">
      <c r="A18" s="33" t="s">
        <v>546</v>
      </c>
      <c r="B18" s="32" t="s">
        <v>545</v>
      </c>
      <c r="C18" s="103">
        <v>17107000</v>
      </c>
      <c r="D18" s="103">
        <v>10910000</v>
      </c>
      <c r="E18" s="103">
        <v>0</v>
      </c>
      <c r="F18" s="103">
        <v>6197000</v>
      </c>
    </row>
    <row r="19" spans="1:6" x14ac:dyDescent="0.3">
      <c r="A19" s="33" t="s">
        <v>791</v>
      </c>
      <c r="B19" s="32" t="s">
        <v>790</v>
      </c>
      <c r="C19" s="103">
        <v>20000</v>
      </c>
      <c r="D19" s="103">
        <v>20000</v>
      </c>
      <c r="E19" s="103">
        <v>0</v>
      </c>
      <c r="F19" s="103">
        <v>0</v>
      </c>
    </row>
    <row r="20" spans="1:6" x14ac:dyDescent="0.3">
      <c r="A20" s="110" t="s">
        <v>768</v>
      </c>
      <c r="B20" s="92" t="s">
        <v>789</v>
      </c>
      <c r="C20" s="6">
        <v>16433100</v>
      </c>
      <c r="D20" s="6">
        <v>14710578.210000001</v>
      </c>
      <c r="E20" s="6">
        <v>600</v>
      </c>
      <c r="F20" s="6">
        <v>1721921.79</v>
      </c>
    </row>
    <row r="21" spans="1:6" x14ac:dyDescent="0.3">
      <c r="A21" s="33" t="s">
        <v>480</v>
      </c>
      <c r="B21" s="32" t="s">
        <v>766</v>
      </c>
      <c r="C21" s="103">
        <v>100000</v>
      </c>
      <c r="D21" s="103">
        <v>30000</v>
      </c>
      <c r="E21" s="103">
        <v>0</v>
      </c>
      <c r="F21" s="103">
        <v>70000</v>
      </c>
    </row>
    <row r="22" spans="1:6" x14ac:dyDescent="0.3">
      <c r="A22" s="33" t="s">
        <v>479</v>
      </c>
      <c r="B22" s="32" t="s">
        <v>765</v>
      </c>
      <c r="C22" s="103">
        <v>3120000</v>
      </c>
      <c r="D22" s="103">
        <v>2937500</v>
      </c>
      <c r="E22" s="103">
        <v>0</v>
      </c>
      <c r="F22" s="103">
        <v>182500</v>
      </c>
    </row>
    <row r="23" spans="1:6" ht="20.399999999999999" x14ac:dyDescent="0.3">
      <c r="A23" s="33" t="s">
        <v>478</v>
      </c>
      <c r="B23" s="32" t="s">
        <v>764</v>
      </c>
      <c r="C23" s="103">
        <v>2810014</v>
      </c>
      <c r="D23" s="103">
        <v>2038843.05</v>
      </c>
      <c r="E23" s="103">
        <v>0</v>
      </c>
      <c r="F23" s="103">
        <v>771170.95</v>
      </c>
    </row>
    <row r="24" spans="1:6" ht="20.399999999999999" x14ac:dyDescent="0.3">
      <c r="A24" s="33" t="s">
        <v>478</v>
      </c>
      <c r="B24" s="32" t="s">
        <v>764</v>
      </c>
      <c r="C24" s="103">
        <v>886</v>
      </c>
      <c r="D24" s="103">
        <v>885.16</v>
      </c>
      <c r="E24" s="103">
        <v>0</v>
      </c>
      <c r="F24" s="103">
        <v>0.84</v>
      </c>
    </row>
    <row r="25" spans="1:6" ht="20.399999999999999" x14ac:dyDescent="0.3">
      <c r="A25" s="33" t="s">
        <v>478</v>
      </c>
      <c r="B25" s="32" t="s">
        <v>764</v>
      </c>
      <c r="C25" s="103">
        <v>701600</v>
      </c>
      <c r="D25" s="103">
        <v>3350</v>
      </c>
      <c r="E25" s="103">
        <v>0</v>
      </c>
      <c r="F25" s="103">
        <v>698250</v>
      </c>
    </row>
    <row r="26" spans="1:6" ht="20.399999999999999" x14ac:dyDescent="0.3">
      <c r="A26" s="33" t="s">
        <v>788</v>
      </c>
      <c r="B26" s="32" t="s">
        <v>787</v>
      </c>
      <c r="C26" s="103">
        <v>9700600</v>
      </c>
      <c r="D26" s="103">
        <v>9700000</v>
      </c>
      <c r="E26" s="103">
        <v>600</v>
      </c>
      <c r="F26" s="103">
        <v>0</v>
      </c>
    </row>
    <row r="27" spans="1:6" x14ac:dyDescent="0.3">
      <c r="A27" s="110" t="s">
        <v>786</v>
      </c>
      <c r="B27" s="92" t="s">
        <v>785</v>
      </c>
      <c r="C27" s="6">
        <v>0</v>
      </c>
      <c r="D27" s="109">
        <v>0</v>
      </c>
      <c r="E27" s="109">
        <v>0</v>
      </c>
      <c r="F27" s="109">
        <v>0</v>
      </c>
    </row>
    <row r="28" spans="1:6" ht="13.2" x14ac:dyDescent="0.3">
      <c r="A28" s="588" t="s">
        <v>784</v>
      </c>
      <c r="B28" s="589"/>
      <c r="C28" s="100">
        <v>339505375</v>
      </c>
      <c r="D28" s="100">
        <v>332689992.07999998</v>
      </c>
      <c r="E28" s="101">
        <v>0</v>
      </c>
      <c r="F28" s="100">
        <v>6815382.9199999999</v>
      </c>
    </row>
    <row r="29" spans="1:6" ht="13.2" x14ac:dyDescent="0.3">
      <c r="A29" s="588" t="s">
        <v>783</v>
      </c>
      <c r="B29" s="589"/>
      <c r="C29" s="100">
        <v>330805375</v>
      </c>
      <c r="D29" s="100">
        <v>330714727.12</v>
      </c>
      <c r="E29" s="101">
        <v>0</v>
      </c>
      <c r="F29" s="100">
        <v>90647.88</v>
      </c>
    </row>
    <row r="30" spans="1:6" ht="20.399999999999999" x14ac:dyDescent="0.3">
      <c r="A30" s="26" t="s">
        <v>627</v>
      </c>
      <c r="B30" s="25" t="s">
        <v>626</v>
      </c>
      <c r="C30" s="98">
        <v>200000</v>
      </c>
      <c r="D30" s="98">
        <v>191771.4</v>
      </c>
      <c r="E30" s="99">
        <v>0</v>
      </c>
      <c r="F30" s="98">
        <v>8228.6</v>
      </c>
    </row>
    <row r="31" spans="1:6" ht="20.399999999999999" x14ac:dyDescent="0.3">
      <c r="A31" s="26" t="s">
        <v>625</v>
      </c>
      <c r="B31" s="25" t="s">
        <v>624</v>
      </c>
      <c r="C31" s="98">
        <v>17230</v>
      </c>
      <c r="D31" s="98">
        <v>16950.18</v>
      </c>
      <c r="E31" s="99">
        <v>0</v>
      </c>
      <c r="F31" s="98">
        <v>279.82</v>
      </c>
    </row>
    <row r="32" spans="1:6" ht="20.399999999999999" x14ac:dyDescent="0.3">
      <c r="A32" s="26" t="s">
        <v>623</v>
      </c>
      <c r="B32" s="25" t="s">
        <v>622</v>
      </c>
      <c r="C32" s="98">
        <v>25000</v>
      </c>
      <c r="D32" s="98">
        <v>0</v>
      </c>
      <c r="E32" s="99">
        <v>0</v>
      </c>
      <c r="F32" s="98">
        <v>25000</v>
      </c>
    </row>
    <row r="33" spans="1:6" ht="20.399999999999999" x14ac:dyDescent="0.3">
      <c r="A33" s="26" t="s">
        <v>621</v>
      </c>
      <c r="B33" s="25" t="s">
        <v>620</v>
      </c>
      <c r="C33" s="98">
        <v>25000</v>
      </c>
      <c r="D33" s="98">
        <v>0</v>
      </c>
      <c r="E33" s="99">
        <v>0</v>
      </c>
      <c r="F33" s="98">
        <v>25000</v>
      </c>
    </row>
    <row r="34" spans="1:6" ht="20.399999999999999" x14ac:dyDescent="0.3">
      <c r="A34" s="26" t="s">
        <v>619</v>
      </c>
      <c r="B34" s="25" t="s">
        <v>618</v>
      </c>
      <c r="C34" s="98">
        <v>25000</v>
      </c>
      <c r="D34" s="98">
        <v>0</v>
      </c>
      <c r="E34" s="99">
        <v>0</v>
      </c>
      <c r="F34" s="98">
        <v>25000</v>
      </c>
    </row>
    <row r="35" spans="1:6" ht="20.399999999999999" x14ac:dyDescent="0.3">
      <c r="A35" s="26" t="s">
        <v>617</v>
      </c>
      <c r="B35" s="25" t="s">
        <v>616</v>
      </c>
      <c r="C35" s="98">
        <v>7770</v>
      </c>
      <c r="D35" s="98">
        <v>630.54</v>
      </c>
      <c r="E35" s="99">
        <v>0</v>
      </c>
      <c r="F35" s="98">
        <v>7139.46</v>
      </c>
    </row>
    <row r="36" spans="1:6" ht="20.399999999999999" x14ac:dyDescent="0.3">
      <c r="A36" s="26" t="s">
        <v>615</v>
      </c>
      <c r="B36" s="25" t="s">
        <v>614</v>
      </c>
      <c r="C36" s="98">
        <v>31505375</v>
      </c>
      <c r="D36" s="98">
        <v>31505375</v>
      </c>
      <c r="E36" s="99">
        <v>0</v>
      </c>
      <c r="F36" s="98">
        <v>0</v>
      </c>
    </row>
    <row r="37" spans="1:6" ht="20.399999999999999" x14ac:dyDescent="0.3">
      <c r="A37" s="26" t="s">
        <v>612</v>
      </c>
      <c r="B37" s="25" t="s">
        <v>611</v>
      </c>
      <c r="C37" s="98">
        <v>299000000</v>
      </c>
      <c r="D37" s="98">
        <v>299000000</v>
      </c>
      <c r="E37" s="99">
        <v>0</v>
      </c>
      <c r="F37" s="98">
        <v>0</v>
      </c>
    </row>
    <row r="38" spans="1:6" ht="13.2" x14ac:dyDescent="0.3">
      <c r="A38" s="586" t="s">
        <v>782</v>
      </c>
      <c r="B38" s="587"/>
      <c r="C38" s="12">
        <v>8700000</v>
      </c>
      <c r="D38" s="12">
        <v>1975264.96</v>
      </c>
      <c r="E38" s="95">
        <v>0</v>
      </c>
      <c r="F38" s="12">
        <v>6724735.04</v>
      </c>
    </row>
    <row r="39" spans="1:6" x14ac:dyDescent="0.3">
      <c r="A39" s="107"/>
      <c r="B39" s="106" t="s">
        <v>781</v>
      </c>
      <c r="C39" s="100">
        <v>8700000</v>
      </c>
      <c r="D39" s="100">
        <v>1975264.96</v>
      </c>
      <c r="E39" s="101">
        <v>0</v>
      </c>
      <c r="F39" s="100">
        <v>6724735.04</v>
      </c>
    </row>
    <row r="40" spans="1:6" ht="20.399999999999999" x14ac:dyDescent="0.3">
      <c r="A40" s="26" t="s">
        <v>477</v>
      </c>
      <c r="B40" s="25" t="s">
        <v>763</v>
      </c>
      <c r="C40" s="98">
        <v>2200000</v>
      </c>
      <c r="D40" s="98">
        <v>1975264.96</v>
      </c>
      <c r="E40" s="99">
        <v>0</v>
      </c>
      <c r="F40" s="98">
        <v>224735.04</v>
      </c>
    </row>
    <row r="41" spans="1:6" ht="20.399999999999999" x14ac:dyDescent="0.3">
      <c r="A41" s="26" t="s">
        <v>458</v>
      </c>
      <c r="B41" s="25" t="s">
        <v>457</v>
      </c>
      <c r="C41" s="98">
        <v>6500000</v>
      </c>
      <c r="D41" s="98">
        <v>0</v>
      </c>
      <c r="E41" s="99">
        <v>0</v>
      </c>
      <c r="F41" s="98">
        <v>6500000</v>
      </c>
    </row>
    <row r="42" spans="1:6" x14ac:dyDescent="0.3">
      <c r="A42" s="108"/>
      <c r="B42" s="96" t="s">
        <v>780</v>
      </c>
      <c r="C42" s="12">
        <v>0</v>
      </c>
      <c r="D42" s="12">
        <v>0</v>
      </c>
      <c r="E42" s="95">
        <v>0</v>
      </c>
      <c r="F42" s="12">
        <v>0</v>
      </c>
    </row>
    <row r="43" spans="1:6" x14ac:dyDescent="0.3">
      <c r="A43" s="107"/>
      <c r="B43" s="106" t="s">
        <v>779</v>
      </c>
      <c r="C43" s="100">
        <v>0</v>
      </c>
      <c r="D43" s="100">
        <v>0</v>
      </c>
      <c r="E43" s="101">
        <v>0</v>
      </c>
      <c r="F43" s="100">
        <v>0</v>
      </c>
    </row>
    <row r="45" spans="1:6" x14ac:dyDescent="0.3">
      <c r="A45" s="583" t="s">
        <v>754</v>
      </c>
      <c r="B45" s="449"/>
      <c r="C45" s="449"/>
      <c r="D45" s="449"/>
      <c r="E45" s="449"/>
      <c r="F45" s="449"/>
    </row>
    <row r="46" spans="1:6" x14ac:dyDescent="0.3">
      <c r="C46" s="104"/>
      <c r="D46" s="104"/>
      <c r="E46" s="104"/>
    </row>
    <row r="47" spans="1:6" ht="13.2" x14ac:dyDescent="0.3">
      <c r="A47" s="581" t="s">
        <v>778</v>
      </c>
      <c r="B47" s="582"/>
      <c r="C47" s="582"/>
      <c r="D47" s="582"/>
      <c r="E47" s="582"/>
      <c r="F47" s="582"/>
    </row>
    <row r="49" spans="1:6" x14ac:dyDescent="0.3">
      <c r="A49" s="91" t="s">
        <v>748</v>
      </c>
      <c r="B49" s="90" t="s">
        <v>747</v>
      </c>
      <c r="C49" s="90" t="s">
        <v>682</v>
      </c>
      <c r="D49" s="90" t="s">
        <v>648</v>
      </c>
      <c r="E49" s="90" t="s">
        <v>646</v>
      </c>
      <c r="F49" s="90" t="s">
        <v>652</v>
      </c>
    </row>
    <row r="50" spans="1:6" x14ac:dyDescent="0.3">
      <c r="A50" s="89"/>
      <c r="B50" s="89"/>
      <c r="C50" s="89" t="s">
        <v>644</v>
      </c>
      <c r="D50" s="89"/>
      <c r="E50" s="89" t="s">
        <v>746</v>
      </c>
      <c r="F50" s="89" t="s">
        <v>745</v>
      </c>
    </row>
    <row r="51" spans="1:6" ht="20.399999999999999" x14ac:dyDescent="0.3">
      <c r="A51" s="88" t="s">
        <v>516</v>
      </c>
      <c r="B51" s="87" t="s">
        <v>515</v>
      </c>
      <c r="C51" s="14">
        <v>510000000</v>
      </c>
      <c r="D51" s="14">
        <v>25000000</v>
      </c>
      <c r="E51" s="14">
        <v>0</v>
      </c>
      <c r="F51" s="14">
        <v>485000000</v>
      </c>
    </row>
    <row r="52" spans="1:6" x14ac:dyDescent="0.3">
      <c r="A52" s="88" t="s">
        <v>514</v>
      </c>
      <c r="B52" s="87" t="s">
        <v>513</v>
      </c>
      <c r="C52" s="14">
        <v>100000000</v>
      </c>
      <c r="D52" s="14">
        <v>0</v>
      </c>
      <c r="E52" s="14">
        <v>0</v>
      </c>
      <c r="F52" s="14">
        <v>100000000</v>
      </c>
    </row>
    <row r="53" spans="1:6" ht="13.2" x14ac:dyDescent="0.3">
      <c r="A53" s="584" t="s">
        <v>742</v>
      </c>
      <c r="B53" s="585"/>
      <c r="C53" s="14">
        <f>C52+C51</f>
        <v>610000000</v>
      </c>
      <c r="D53" s="14">
        <f>D52+D51</f>
        <v>25000000</v>
      </c>
      <c r="E53" s="14">
        <f>E52+E51</f>
        <v>0</v>
      </c>
      <c r="F53" s="14">
        <f>F52+F51</f>
        <v>585000000</v>
      </c>
    </row>
  </sheetData>
  <mergeCells count="12">
    <mergeCell ref="A1:E1"/>
    <mergeCell ref="A3:F3"/>
    <mergeCell ref="A45:F45"/>
    <mergeCell ref="A47:F47"/>
    <mergeCell ref="A53:B53"/>
    <mergeCell ref="A2:E2"/>
    <mergeCell ref="A38:B38"/>
    <mergeCell ref="A29:B29"/>
    <mergeCell ref="A28:B28"/>
    <mergeCell ref="A14:B14"/>
    <mergeCell ref="A8:B8"/>
    <mergeCell ref="A7:B7"/>
  </mergeCells>
  <printOptions horizontalCentered="1"/>
  <pageMargins left="0.78740157480314965" right="0.78740157480314965" top="0.59055118110236227" bottom="0.59055118110236227" header="0.51181102362204722" footer="0.51181102362204722"/>
  <pageSetup paperSize="9" fitToHeight="2"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3"/>
  <sheetViews>
    <sheetView showGridLines="0" view="pageBreakPreview" zoomScale="60" zoomScaleNormal="100" workbookViewId="0">
      <selection activeCell="C46" sqref="C46"/>
    </sheetView>
  </sheetViews>
  <sheetFormatPr baseColWidth="10" defaultRowHeight="10.199999999999999" x14ac:dyDescent="0.3"/>
  <cols>
    <col min="1" max="1" width="5.77734375" style="3" customWidth="1"/>
    <col min="2" max="2" width="45.77734375" style="19" customWidth="1"/>
    <col min="3" max="6" width="12.77734375" style="3" customWidth="1"/>
    <col min="7" max="16384" width="11.5546875" style="3"/>
  </cols>
  <sheetData>
    <row r="1" spans="1:6" ht="13.2" x14ac:dyDescent="0.3">
      <c r="A1" s="579" t="s">
        <v>660</v>
      </c>
      <c r="B1" s="580"/>
      <c r="C1" s="580"/>
      <c r="D1" s="580"/>
      <c r="E1" s="580"/>
      <c r="F1" s="105" t="s">
        <v>659</v>
      </c>
    </row>
    <row r="2" spans="1:6" ht="13.2" x14ac:dyDescent="0.3">
      <c r="A2" s="579" t="s">
        <v>777</v>
      </c>
      <c r="B2" s="580"/>
      <c r="C2" s="580"/>
      <c r="D2" s="580"/>
      <c r="E2" s="580"/>
      <c r="F2" s="105" t="s">
        <v>776</v>
      </c>
    </row>
    <row r="3" spans="1:6" ht="13.2" x14ac:dyDescent="0.3">
      <c r="A3" s="581" t="s">
        <v>775</v>
      </c>
      <c r="B3" s="582"/>
      <c r="C3" s="582"/>
      <c r="D3" s="582"/>
      <c r="E3" s="582"/>
      <c r="F3" s="582"/>
    </row>
    <row r="4" spans="1:6" x14ac:dyDescent="0.3">
      <c r="A4" s="104"/>
      <c r="B4" s="104"/>
      <c r="C4" s="104"/>
      <c r="D4" s="104"/>
      <c r="E4" s="104"/>
      <c r="F4" s="104"/>
    </row>
    <row r="5" spans="1:6" x14ac:dyDescent="0.3">
      <c r="A5" s="91" t="s">
        <v>774</v>
      </c>
      <c r="B5" s="90" t="s">
        <v>653</v>
      </c>
      <c r="C5" s="90" t="s">
        <v>682</v>
      </c>
      <c r="D5" s="90" t="s">
        <v>648</v>
      </c>
      <c r="E5" s="90" t="s">
        <v>646</v>
      </c>
      <c r="F5" s="90" t="s">
        <v>652</v>
      </c>
    </row>
    <row r="6" spans="1:6" ht="20.399999999999999" x14ac:dyDescent="0.3">
      <c r="A6" s="89"/>
      <c r="B6" s="89"/>
      <c r="C6" s="89" t="s">
        <v>644</v>
      </c>
      <c r="D6" s="89"/>
      <c r="E6" s="89" t="s">
        <v>746</v>
      </c>
      <c r="F6" s="89" t="s">
        <v>745</v>
      </c>
    </row>
    <row r="7" spans="1:6" ht="13.2" x14ac:dyDescent="0.3">
      <c r="A7" s="590" t="s">
        <v>773</v>
      </c>
      <c r="B7" s="591"/>
      <c r="C7" s="6">
        <v>723844181.05999994</v>
      </c>
      <c r="D7" s="6">
        <v>403280096.91000003</v>
      </c>
      <c r="E7" s="6">
        <v>0</v>
      </c>
      <c r="F7" s="6">
        <v>320564084.14999998</v>
      </c>
    </row>
    <row r="8" spans="1:6" ht="13.2" x14ac:dyDescent="0.3">
      <c r="A8" s="592" t="s">
        <v>772</v>
      </c>
      <c r="B8" s="430"/>
      <c r="C8" s="7">
        <v>24000000</v>
      </c>
      <c r="D8" s="7">
        <v>21287820.59</v>
      </c>
      <c r="E8" s="7">
        <v>0</v>
      </c>
      <c r="F8" s="7">
        <v>2712179.41</v>
      </c>
    </row>
    <row r="9" spans="1:6" x14ac:dyDescent="0.3">
      <c r="A9" s="33" t="s">
        <v>541</v>
      </c>
      <c r="B9" s="32" t="s">
        <v>540</v>
      </c>
      <c r="C9" s="103">
        <v>24000000</v>
      </c>
      <c r="D9" s="103">
        <v>21287820.59</v>
      </c>
      <c r="E9" s="103">
        <v>0</v>
      </c>
      <c r="F9" s="103">
        <v>2712179.41</v>
      </c>
    </row>
    <row r="10" spans="1:6" ht="13.2" x14ac:dyDescent="0.3">
      <c r="A10" s="590" t="s">
        <v>771</v>
      </c>
      <c r="B10" s="591"/>
      <c r="C10" s="6">
        <v>6700000</v>
      </c>
      <c r="D10" s="6">
        <v>10395351.529999999</v>
      </c>
      <c r="E10" s="6">
        <v>0</v>
      </c>
      <c r="F10" s="6">
        <v>-3695351.53</v>
      </c>
    </row>
    <row r="11" spans="1:6" x14ac:dyDescent="0.3">
      <c r="A11" s="5" t="s">
        <v>770</v>
      </c>
      <c r="B11" s="53" t="s">
        <v>769</v>
      </c>
      <c r="C11" s="4"/>
      <c r="D11" s="4"/>
      <c r="E11" s="4"/>
      <c r="F11" s="4"/>
    </row>
    <row r="12" spans="1:6" x14ac:dyDescent="0.3">
      <c r="A12" s="5" t="s">
        <v>768</v>
      </c>
      <c r="B12" s="53" t="s">
        <v>767</v>
      </c>
      <c r="C12" s="4">
        <v>6700000</v>
      </c>
      <c r="D12" s="4">
        <v>10395351.529999999</v>
      </c>
      <c r="E12" s="4">
        <v>0</v>
      </c>
      <c r="F12" s="4">
        <v>-3695351.53</v>
      </c>
    </row>
    <row r="13" spans="1:6" x14ac:dyDescent="0.3">
      <c r="A13" s="33" t="s">
        <v>480</v>
      </c>
      <c r="B13" s="32" t="s">
        <v>766</v>
      </c>
      <c r="C13" s="103">
        <v>0</v>
      </c>
      <c r="D13" s="103">
        <v>73563.5</v>
      </c>
      <c r="E13" s="103">
        <v>0</v>
      </c>
      <c r="F13" s="103">
        <v>-73563.5</v>
      </c>
    </row>
    <row r="14" spans="1:6" x14ac:dyDescent="0.3">
      <c r="A14" s="33" t="s">
        <v>479</v>
      </c>
      <c r="B14" s="32" t="s">
        <v>765</v>
      </c>
      <c r="C14" s="103">
        <v>4500000</v>
      </c>
      <c r="D14" s="103">
        <v>8263465.7300000004</v>
      </c>
      <c r="E14" s="103">
        <v>0</v>
      </c>
      <c r="F14" s="103">
        <v>-3763465.73</v>
      </c>
    </row>
    <row r="15" spans="1:6" ht="20.399999999999999" x14ac:dyDescent="0.3">
      <c r="A15" s="33" t="s">
        <v>478</v>
      </c>
      <c r="B15" s="32" t="s">
        <v>764</v>
      </c>
      <c r="C15" s="103">
        <v>0</v>
      </c>
      <c r="D15" s="103">
        <v>72491.63</v>
      </c>
      <c r="E15" s="103">
        <v>0</v>
      </c>
      <c r="F15" s="103">
        <v>-72491.63</v>
      </c>
    </row>
    <row r="16" spans="1:6" ht="20.399999999999999" x14ac:dyDescent="0.3">
      <c r="A16" s="33" t="s">
        <v>477</v>
      </c>
      <c r="B16" s="32" t="s">
        <v>763</v>
      </c>
      <c r="C16" s="103">
        <v>2200000</v>
      </c>
      <c r="D16" s="103">
        <v>1985830.67</v>
      </c>
      <c r="E16" s="103">
        <v>0</v>
      </c>
      <c r="F16" s="103">
        <v>214169.33</v>
      </c>
    </row>
    <row r="17" spans="1:6" x14ac:dyDescent="0.3">
      <c r="A17" s="88" t="s">
        <v>542</v>
      </c>
      <c r="B17" s="87" t="s">
        <v>762</v>
      </c>
      <c r="C17" s="14">
        <v>0</v>
      </c>
      <c r="D17" s="102">
        <v>0</v>
      </c>
      <c r="E17" s="14">
        <v>0</v>
      </c>
      <c r="F17" s="102">
        <v>0</v>
      </c>
    </row>
    <row r="18" spans="1:6" ht="13.2" x14ac:dyDescent="0.3">
      <c r="A18" s="588" t="s">
        <v>761</v>
      </c>
      <c r="B18" s="589"/>
      <c r="C18" s="100">
        <v>376742650</v>
      </c>
      <c r="D18" s="100">
        <v>371596924.79000002</v>
      </c>
      <c r="E18" s="101">
        <v>0</v>
      </c>
      <c r="F18" s="100">
        <v>5145725.21</v>
      </c>
    </row>
    <row r="19" spans="1:6" x14ac:dyDescent="0.3">
      <c r="A19" s="26" t="s">
        <v>521</v>
      </c>
      <c r="B19" s="25" t="s">
        <v>520</v>
      </c>
      <c r="C19" s="98">
        <v>600000</v>
      </c>
      <c r="D19" s="98">
        <v>253891.96</v>
      </c>
      <c r="E19" s="99">
        <v>0</v>
      </c>
      <c r="F19" s="98">
        <v>346108.04</v>
      </c>
    </row>
    <row r="20" spans="1:6" ht="20.399999999999999" x14ac:dyDescent="0.3">
      <c r="A20" s="26" t="s">
        <v>512</v>
      </c>
      <c r="B20" s="25" t="s">
        <v>511</v>
      </c>
      <c r="C20" s="98">
        <v>5376.1</v>
      </c>
      <c r="D20" s="98">
        <v>5376.1</v>
      </c>
      <c r="E20" s="99">
        <v>0</v>
      </c>
      <c r="F20" s="98">
        <v>0</v>
      </c>
    </row>
    <row r="21" spans="1:6" ht="20.399999999999999" x14ac:dyDescent="0.3">
      <c r="A21" s="26" t="s">
        <v>490</v>
      </c>
      <c r="B21" s="25" t="s">
        <v>489</v>
      </c>
      <c r="C21" s="98">
        <v>2273.9</v>
      </c>
      <c r="D21" s="98">
        <v>2273.9</v>
      </c>
      <c r="E21" s="99">
        <v>0</v>
      </c>
      <c r="F21" s="98">
        <v>0</v>
      </c>
    </row>
    <row r="22" spans="1:6" x14ac:dyDescent="0.3">
      <c r="A22" s="26" t="s">
        <v>476</v>
      </c>
      <c r="B22" s="25" t="s">
        <v>475</v>
      </c>
      <c r="C22" s="98">
        <v>1900000</v>
      </c>
      <c r="D22" s="98">
        <v>1037413</v>
      </c>
      <c r="E22" s="99">
        <v>0</v>
      </c>
      <c r="F22" s="98">
        <v>862587</v>
      </c>
    </row>
    <row r="23" spans="1:6" ht="20.399999999999999" x14ac:dyDescent="0.3">
      <c r="A23" s="26" t="s">
        <v>474</v>
      </c>
      <c r="B23" s="25" t="s">
        <v>473</v>
      </c>
      <c r="C23" s="98">
        <v>10000</v>
      </c>
      <c r="D23" s="98">
        <v>18480.3</v>
      </c>
      <c r="E23" s="99">
        <v>0</v>
      </c>
      <c r="F23" s="98">
        <v>-8480.2999999999993</v>
      </c>
    </row>
    <row r="24" spans="1:6" ht="20.399999999999999" x14ac:dyDescent="0.3">
      <c r="A24" s="26" t="s">
        <v>472</v>
      </c>
      <c r="B24" s="25" t="s">
        <v>471</v>
      </c>
      <c r="C24" s="98">
        <v>8000</v>
      </c>
      <c r="D24" s="98">
        <v>7800</v>
      </c>
      <c r="E24" s="99">
        <v>0</v>
      </c>
      <c r="F24" s="98">
        <v>200</v>
      </c>
    </row>
    <row r="25" spans="1:6" ht="20.399999999999999" x14ac:dyDescent="0.3">
      <c r="A25" s="26" t="s">
        <v>470</v>
      </c>
      <c r="B25" s="25" t="s">
        <v>469</v>
      </c>
      <c r="C25" s="98">
        <v>20278100</v>
      </c>
      <c r="D25" s="98">
        <v>20250592</v>
      </c>
      <c r="E25" s="99">
        <v>0</v>
      </c>
      <c r="F25" s="98">
        <v>27508</v>
      </c>
    </row>
    <row r="26" spans="1:6" ht="20.399999999999999" x14ac:dyDescent="0.3">
      <c r="A26" s="26" t="s">
        <v>468</v>
      </c>
      <c r="B26" s="25" t="s">
        <v>467</v>
      </c>
      <c r="C26" s="98">
        <v>350000</v>
      </c>
      <c r="D26" s="98">
        <v>259184</v>
      </c>
      <c r="E26" s="99">
        <v>0</v>
      </c>
      <c r="F26" s="98">
        <v>90816</v>
      </c>
    </row>
    <row r="27" spans="1:6" ht="20.399999999999999" x14ac:dyDescent="0.3">
      <c r="A27" s="26" t="s">
        <v>466</v>
      </c>
      <c r="B27" s="25" t="s">
        <v>465</v>
      </c>
      <c r="C27" s="98">
        <v>810000</v>
      </c>
      <c r="D27" s="98">
        <v>809143</v>
      </c>
      <c r="E27" s="99">
        <v>0</v>
      </c>
      <c r="F27" s="98">
        <v>857</v>
      </c>
    </row>
    <row r="28" spans="1:6" ht="20.399999999999999" x14ac:dyDescent="0.3">
      <c r="A28" s="26" t="s">
        <v>464</v>
      </c>
      <c r="B28" s="25" t="s">
        <v>463</v>
      </c>
      <c r="C28" s="98">
        <v>105900</v>
      </c>
      <c r="D28" s="98">
        <v>105864</v>
      </c>
      <c r="E28" s="99">
        <v>0</v>
      </c>
      <c r="F28" s="98">
        <v>36</v>
      </c>
    </row>
    <row r="29" spans="1:6" ht="20.399999999999999" x14ac:dyDescent="0.3">
      <c r="A29" s="26" t="s">
        <v>462</v>
      </c>
      <c r="B29" s="25" t="s">
        <v>461</v>
      </c>
      <c r="C29" s="98">
        <v>14717000</v>
      </c>
      <c r="D29" s="98">
        <v>14173832</v>
      </c>
      <c r="E29" s="99">
        <v>0</v>
      </c>
      <c r="F29" s="98">
        <v>543168</v>
      </c>
    </row>
    <row r="30" spans="1:6" ht="20.399999999999999" x14ac:dyDescent="0.3">
      <c r="A30" s="26" t="s">
        <v>460</v>
      </c>
      <c r="B30" s="25" t="s">
        <v>459</v>
      </c>
      <c r="C30" s="98">
        <v>1680300</v>
      </c>
      <c r="D30" s="98">
        <v>1524499</v>
      </c>
      <c r="E30" s="99">
        <v>0</v>
      </c>
      <c r="F30" s="98">
        <v>155801</v>
      </c>
    </row>
    <row r="31" spans="1:6" ht="20.399999999999999" x14ac:dyDescent="0.3">
      <c r="A31" s="26" t="s">
        <v>458</v>
      </c>
      <c r="B31" s="25" t="s">
        <v>457</v>
      </c>
      <c r="C31" s="98">
        <v>54000000</v>
      </c>
      <c r="D31" s="98">
        <v>51699169</v>
      </c>
      <c r="E31" s="99">
        <v>0</v>
      </c>
      <c r="F31" s="98">
        <v>2300831</v>
      </c>
    </row>
    <row r="32" spans="1:6" ht="20.399999999999999" x14ac:dyDescent="0.3">
      <c r="A32" s="26" t="s">
        <v>456</v>
      </c>
      <c r="B32" s="25" t="s">
        <v>455</v>
      </c>
      <c r="C32" s="98">
        <v>530000</v>
      </c>
      <c r="D32" s="98">
        <v>528919</v>
      </c>
      <c r="E32" s="99">
        <v>0</v>
      </c>
      <c r="F32" s="98">
        <v>1081</v>
      </c>
    </row>
    <row r="33" spans="1:6" ht="20.399999999999999" x14ac:dyDescent="0.3">
      <c r="A33" s="26" t="s">
        <v>454</v>
      </c>
      <c r="B33" s="25" t="s">
        <v>453</v>
      </c>
      <c r="C33" s="98">
        <v>12700000</v>
      </c>
      <c r="D33" s="98">
        <v>12517783</v>
      </c>
      <c r="E33" s="99">
        <v>0</v>
      </c>
      <c r="F33" s="98">
        <v>182217</v>
      </c>
    </row>
    <row r="34" spans="1:6" ht="20.399999999999999" x14ac:dyDescent="0.3">
      <c r="A34" s="26" t="s">
        <v>452</v>
      </c>
      <c r="B34" s="25" t="s">
        <v>451</v>
      </c>
      <c r="C34" s="98">
        <v>115000</v>
      </c>
      <c r="D34" s="98">
        <v>70000</v>
      </c>
      <c r="E34" s="99">
        <v>0</v>
      </c>
      <c r="F34" s="98">
        <v>45000</v>
      </c>
    </row>
    <row r="35" spans="1:6" ht="20.399999999999999" x14ac:dyDescent="0.3">
      <c r="A35" s="26" t="s">
        <v>450</v>
      </c>
      <c r="B35" s="25" t="s">
        <v>449</v>
      </c>
      <c r="C35" s="98">
        <v>175000</v>
      </c>
      <c r="D35" s="98">
        <v>173736</v>
      </c>
      <c r="E35" s="99">
        <v>0</v>
      </c>
      <c r="F35" s="98">
        <v>1264</v>
      </c>
    </row>
    <row r="36" spans="1:6" ht="20.399999999999999" x14ac:dyDescent="0.3">
      <c r="A36" s="26" t="s">
        <v>448</v>
      </c>
      <c r="B36" s="25" t="s">
        <v>447</v>
      </c>
      <c r="C36" s="98">
        <v>18500000</v>
      </c>
      <c r="D36" s="98">
        <v>17555317</v>
      </c>
      <c r="E36" s="99">
        <v>0</v>
      </c>
      <c r="F36" s="98">
        <v>944683</v>
      </c>
    </row>
    <row r="37" spans="1:6" ht="20.399999999999999" x14ac:dyDescent="0.3">
      <c r="A37" s="26" t="s">
        <v>446</v>
      </c>
      <c r="B37" s="25" t="s">
        <v>445</v>
      </c>
      <c r="C37" s="98">
        <v>11500000</v>
      </c>
      <c r="D37" s="98">
        <v>10222413</v>
      </c>
      <c r="E37" s="99">
        <v>0</v>
      </c>
      <c r="F37" s="98">
        <v>1277587</v>
      </c>
    </row>
    <row r="38" spans="1:6" ht="20.399999999999999" x14ac:dyDescent="0.3">
      <c r="A38" s="26" t="s">
        <v>444</v>
      </c>
      <c r="B38" s="25" t="s">
        <v>443</v>
      </c>
      <c r="C38" s="98">
        <v>283000</v>
      </c>
      <c r="D38" s="98">
        <v>282191</v>
      </c>
      <c r="E38" s="99">
        <v>0</v>
      </c>
      <c r="F38" s="98">
        <v>809</v>
      </c>
    </row>
    <row r="39" spans="1:6" ht="20.399999999999999" x14ac:dyDescent="0.3">
      <c r="A39" s="26" t="s">
        <v>442</v>
      </c>
      <c r="B39" s="25" t="s">
        <v>441</v>
      </c>
      <c r="C39" s="98">
        <v>13500000</v>
      </c>
      <c r="D39" s="98">
        <v>12941888</v>
      </c>
      <c r="E39" s="99">
        <v>0</v>
      </c>
      <c r="F39" s="98">
        <v>558112</v>
      </c>
    </row>
    <row r="40" spans="1:6" ht="20.399999999999999" x14ac:dyDescent="0.3">
      <c r="A40" s="26" t="s">
        <v>440</v>
      </c>
      <c r="B40" s="25" t="s">
        <v>439</v>
      </c>
      <c r="C40" s="98">
        <v>4358000</v>
      </c>
      <c r="D40" s="98">
        <v>4356875</v>
      </c>
      <c r="E40" s="99">
        <v>0</v>
      </c>
      <c r="F40" s="98">
        <v>1125</v>
      </c>
    </row>
    <row r="41" spans="1:6" ht="20.399999999999999" x14ac:dyDescent="0.3">
      <c r="A41" s="26" t="s">
        <v>438</v>
      </c>
      <c r="B41" s="25" t="s">
        <v>437</v>
      </c>
      <c r="C41" s="98">
        <v>43000000</v>
      </c>
      <c r="D41" s="98">
        <v>40879446</v>
      </c>
      <c r="E41" s="99">
        <v>0</v>
      </c>
      <c r="F41" s="98">
        <v>2120554</v>
      </c>
    </row>
    <row r="42" spans="1:6" ht="20.399999999999999" x14ac:dyDescent="0.3">
      <c r="A42" s="26" t="s">
        <v>436</v>
      </c>
      <c r="B42" s="25" t="s">
        <v>435</v>
      </c>
      <c r="C42" s="98">
        <v>45000000</v>
      </c>
      <c r="D42" s="98">
        <v>40938565.719999999</v>
      </c>
      <c r="E42" s="99">
        <v>0</v>
      </c>
      <c r="F42" s="98">
        <v>4061434.28</v>
      </c>
    </row>
    <row r="43" spans="1:6" ht="20.399999999999999" x14ac:dyDescent="0.3">
      <c r="A43" s="26" t="s">
        <v>434</v>
      </c>
      <c r="B43" s="25" t="s">
        <v>433</v>
      </c>
      <c r="C43" s="98">
        <v>9950000</v>
      </c>
      <c r="D43" s="98">
        <v>7738826</v>
      </c>
      <c r="E43" s="99">
        <v>0</v>
      </c>
      <c r="F43" s="98">
        <v>2211174</v>
      </c>
    </row>
    <row r="44" spans="1:6" ht="20.399999999999999" x14ac:dyDescent="0.3">
      <c r="A44" s="26" t="s">
        <v>432</v>
      </c>
      <c r="B44" s="25" t="s">
        <v>431</v>
      </c>
      <c r="C44" s="98">
        <v>574000</v>
      </c>
      <c r="D44" s="98">
        <v>571394</v>
      </c>
      <c r="E44" s="99">
        <v>0</v>
      </c>
      <c r="F44" s="98">
        <v>2606</v>
      </c>
    </row>
    <row r="45" spans="1:6" ht="20.399999999999999" x14ac:dyDescent="0.3">
      <c r="A45" s="26" t="s">
        <v>430</v>
      </c>
      <c r="B45" s="25" t="s">
        <v>429</v>
      </c>
      <c r="C45" s="98">
        <v>6175000</v>
      </c>
      <c r="D45" s="98">
        <v>6169658</v>
      </c>
      <c r="E45" s="99">
        <v>0</v>
      </c>
      <c r="F45" s="98">
        <v>5342</v>
      </c>
    </row>
    <row r="46" spans="1:6" ht="20.399999999999999" x14ac:dyDescent="0.3">
      <c r="A46" s="26" t="s">
        <v>428</v>
      </c>
      <c r="B46" s="25" t="s">
        <v>427</v>
      </c>
      <c r="C46" s="98">
        <v>5700000</v>
      </c>
      <c r="D46" s="98">
        <v>5576066</v>
      </c>
      <c r="E46" s="99">
        <v>0</v>
      </c>
      <c r="F46" s="98">
        <v>123934</v>
      </c>
    </row>
    <row r="47" spans="1:6" ht="20.399999999999999" x14ac:dyDescent="0.3">
      <c r="A47" s="26" t="s">
        <v>426</v>
      </c>
      <c r="B47" s="25" t="s">
        <v>425</v>
      </c>
      <c r="C47" s="98">
        <v>980000</v>
      </c>
      <c r="D47" s="98">
        <v>929891</v>
      </c>
      <c r="E47" s="99">
        <v>0</v>
      </c>
      <c r="F47" s="98">
        <v>50109</v>
      </c>
    </row>
    <row r="48" spans="1:6" ht="20.399999999999999" x14ac:dyDescent="0.3">
      <c r="A48" s="26" t="s">
        <v>424</v>
      </c>
      <c r="B48" s="25" t="s">
        <v>423</v>
      </c>
      <c r="C48" s="98">
        <v>5000000</v>
      </c>
      <c r="D48" s="98">
        <v>4905968.25</v>
      </c>
      <c r="E48" s="99">
        <v>0</v>
      </c>
      <c r="F48" s="98">
        <v>94031.75</v>
      </c>
    </row>
    <row r="49" spans="1:6" x14ac:dyDescent="0.3">
      <c r="A49" s="26" t="s">
        <v>422</v>
      </c>
      <c r="B49" s="25" t="s">
        <v>421</v>
      </c>
      <c r="C49" s="98">
        <v>19500</v>
      </c>
      <c r="D49" s="98">
        <v>19187.990000000002</v>
      </c>
      <c r="E49" s="99">
        <v>0</v>
      </c>
      <c r="F49" s="98">
        <v>312.01</v>
      </c>
    </row>
    <row r="50" spans="1:6" ht="20.399999999999999" x14ac:dyDescent="0.3">
      <c r="A50" s="26" t="s">
        <v>420</v>
      </c>
      <c r="B50" s="25" t="s">
        <v>419</v>
      </c>
      <c r="C50" s="98">
        <v>6000</v>
      </c>
      <c r="D50" s="98">
        <v>5058</v>
      </c>
      <c r="E50" s="99">
        <v>0</v>
      </c>
      <c r="F50" s="98">
        <v>942</v>
      </c>
    </row>
    <row r="51" spans="1:6" ht="20.399999999999999" x14ac:dyDescent="0.3">
      <c r="A51" s="26" t="s">
        <v>418</v>
      </c>
      <c r="B51" s="25" t="s">
        <v>417</v>
      </c>
      <c r="C51" s="98">
        <v>1900000</v>
      </c>
      <c r="D51" s="98">
        <v>2078788.44</v>
      </c>
      <c r="E51" s="99">
        <v>0</v>
      </c>
      <c r="F51" s="98">
        <v>-178788.44</v>
      </c>
    </row>
    <row r="52" spans="1:6" ht="20.399999999999999" x14ac:dyDescent="0.3">
      <c r="A52" s="26" t="s">
        <v>416</v>
      </c>
      <c r="B52" s="25" t="s">
        <v>415</v>
      </c>
      <c r="C52" s="98">
        <v>69300000</v>
      </c>
      <c r="D52" s="98">
        <v>82587985.409999996</v>
      </c>
      <c r="E52" s="99">
        <v>0</v>
      </c>
      <c r="F52" s="98">
        <v>-13287985.41</v>
      </c>
    </row>
    <row r="53" spans="1:6" ht="20.399999999999999" x14ac:dyDescent="0.3">
      <c r="A53" s="26" t="s">
        <v>414</v>
      </c>
      <c r="B53" s="25" t="s">
        <v>413</v>
      </c>
      <c r="C53" s="98">
        <v>480000</v>
      </c>
      <c r="D53" s="98">
        <v>477351</v>
      </c>
      <c r="E53" s="99">
        <v>0</v>
      </c>
      <c r="F53" s="98">
        <v>2649</v>
      </c>
    </row>
    <row r="54" spans="1:6" x14ac:dyDescent="0.3">
      <c r="A54" s="26" t="s">
        <v>412</v>
      </c>
      <c r="B54" s="25" t="s">
        <v>411</v>
      </c>
      <c r="C54" s="98">
        <v>1700000</v>
      </c>
      <c r="D54" s="98">
        <v>1765411</v>
      </c>
      <c r="E54" s="99">
        <v>0</v>
      </c>
      <c r="F54" s="98">
        <v>-65411</v>
      </c>
    </row>
    <row r="55" spans="1:6" x14ac:dyDescent="0.3">
      <c r="A55" s="26" t="s">
        <v>410</v>
      </c>
      <c r="B55" s="25" t="s">
        <v>409</v>
      </c>
      <c r="C55" s="98">
        <v>45000</v>
      </c>
      <c r="D55" s="98">
        <v>38949.06</v>
      </c>
      <c r="E55" s="99">
        <v>0</v>
      </c>
      <c r="F55" s="98">
        <v>6050.94</v>
      </c>
    </row>
    <row r="56" spans="1:6" ht="20.399999999999999" x14ac:dyDescent="0.3">
      <c r="A56" s="26" t="s">
        <v>408</v>
      </c>
      <c r="B56" s="25" t="s">
        <v>407</v>
      </c>
      <c r="C56" s="98">
        <v>20000</v>
      </c>
      <c r="D56" s="98">
        <v>16847</v>
      </c>
      <c r="E56" s="99">
        <v>0</v>
      </c>
      <c r="F56" s="98">
        <v>3153</v>
      </c>
    </row>
    <row r="57" spans="1:6" ht="20.399999999999999" x14ac:dyDescent="0.3">
      <c r="A57" s="26" t="s">
        <v>406</v>
      </c>
      <c r="B57" s="25" t="s">
        <v>405</v>
      </c>
      <c r="C57" s="98">
        <v>700</v>
      </c>
      <c r="D57" s="98">
        <v>603</v>
      </c>
      <c r="E57" s="99">
        <v>0</v>
      </c>
      <c r="F57" s="98">
        <v>97</v>
      </c>
    </row>
    <row r="58" spans="1:6" ht="20.399999999999999" x14ac:dyDescent="0.3">
      <c r="A58" s="26" t="s">
        <v>404</v>
      </c>
      <c r="B58" s="25" t="s">
        <v>403</v>
      </c>
      <c r="C58" s="98">
        <v>160000</v>
      </c>
      <c r="D58" s="98">
        <v>121021</v>
      </c>
      <c r="E58" s="99">
        <v>0</v>
      </c>
      <c r="F58" s="98">
        <v>38979</v>
      </c>
    </row>
    <row r="59" spans="1:6" ht="20.399999999999999" x14ac:dyDescent="0.3">
      <c r="A59" s="26" t="s">
        <v>402</v>
      </c>
      <c r="B59" s="25" t="s">
        <v>401</v>
      </c>
      <c r="C59" s="98">
        <v>9800000</v>
      </c>
      <c r="D59" s="98">
        <v>4206836.76</v>
      </c>
      <c r="E59" s="99">
        <v>0</v>
      </c>
      <c r="F59" s="98">
        <v>5593163.2400000002</v>
      </c>
    </row>
    <row r="60" spans="1:6" ht="20.399999999999999" x14ac:dyDescent="0.3">
      <c r="A60" s="26" t="s">
        <v>400</v>
      </c>
      <c r="B60" s="25" t="s">
        <v>399</v>
      </c>
      <c r="C60" s="98">
        <v>752000</v>
      </c>
      <c r="D60" s="98">
        <v>699781.65</v>
      </c>
      <c r="E60" s="99">
        <v>0</v>
      </c>
      <c r="F60" s="98">
        <v>52218.35</v>
      </c>
    </row>
    <row r="61" spans="1:6" ht="20.399999999999999" x14ac:dyDescent="0.3">
      <c r="A61" s="26" t="s">
        <v>398</v>
      </c>
      <c r="B61" s="25" t="s">
        <v>397</v>
      </c>
      <c r="C61" s="98">
        <v>3000</v>
      </c>
      <c r="D61" s="98">
        <v>2357</v>
      </c>
      <c r="E61" s="99">
        <v>0</v>
      </c>
      <c r="F61" s="98">
        <v>643</v>
      </c>
    </row>
    <row r="62" spans="1:6" ht="20.399999999999999" x14ac:dyDescent="0.3">
      <c r="A62" s="26" t="s">
        <v>396</v>
      </c>
      <c r="B62" s="25" t="s">
        <v>395</v>
      </c>
      <c r="C62" s="98">
        <v>45000</v>
      </c>
      <c r="D62" s="98">
        <v>10296115.890000001</v>
      </c>
      <c r="E62" s="99">
        <v>0</v>
      </c>
      <c r="F62" s="98">
        <v>-10251115.890000001</v>
      </c>
    </row>
    <row r="63" spans="1:6" ht="20.399999999999999" x14ac:dyDescent="0.3">
      <c r="A63" s="26" t="s">
        <v>394</v>
      </c>
      <c r="B63" s="25" t="s">
        <v>393</v>
      </c>
      <c r="C63" s="98">
        <v>50000</v>
      </c>
      <c r="D63" s="98">
        <v>71944</v>
      </c>
      <c r="E63" s="99">
        <v>0</v>
      </c>
      <c r="F63" s="98">
        <v>-21944</v>
      </c>
    </row>
    <row r="64" spans="1:6" ht="20.399999999999999" x14ac:dyDescent="0.3">
      <c r="A64" s="26" t="s">
        <v>392</v>
      </c>
      <c r="B64" s="25" t="s">
        <v>391</v>
      </c>
      <c r="C64" s="98">
        <v>395000</v>
      </c>
      <c r="D64" s="98">
        <v>464110.29</v>
      </c>
      <c r="E64" s="99">
        <v>0</v>
      </c>
      <c r="F64" s="98">
        <v>-69110.289999999994</v>
      </c>
    </row>
    <row r="65" spans="1:6" ht="20.399999999999999" x14ac:dyDescent="0.3">
      <c r="A65" s="26" t="s">
        <v>390</v>
      </c>
      <c r="B65" s="25" t="s">
        <v>389</v>
      </c>
      <c r="C65" s="98">
        <v>16000000</v>
      </c>
      <c r="D65" s="98">
        <v>8414759.4100000001</v>
      </c>
      <c r="E65" s="99">
        <v>0</v>
      </c>
      <c r="F65" s="98">
        <v>7585240.5899999999</v>
      </c>
    </row>
    <row r="66" spans="1:6" ht="20.399999999999999" x14ac:dyDescent="0.3">
      <c r="A66" s="26" t="s">
        <v>388</v>
      </c>
      <c r="B66" s="25" t="s">
        <v>387</v>
      </c>
      <c r="C66" s="98">
        <v>950000</v>
      </c>
      <c r="D66" s="98">
        <v>798846.37</v>
      </c>
      <c r="E66" s="99">
        <v>0</v>
      </c>
      <c r="F66" s="98">
        <v>151153.63</v>
      </c>
    </row>
    <row r="67" spans="1:6" ht="20.399999999999999" x14ac:dyDescent="0.3">
      <c r="A67" s="26" t="s">
        <v>386</v>
      </c>
      <c r="B67" s="25" t="s">
        <v>385</v>
      </c>
      <c r="C67" s="98">
        <v>2205000</v>
      </c>
      <c r="D67" s="98">
        <v>2594374.79</v>
      </c>
      <c r="E67" s="99">
        <v>0</v>
      </c>
      <c r="F67" s="98">
        <v>-389374.79</v>
      </c>
    </row>
    <row r="68" spans="1:6" ht="20.399999999999999" x14ac:dyDescent="0.3">
      <c r="A68" s="26" t="s">
        <v>384</v>
      </c>
      <c r="B68" s="25" t="s">
        <v>383</v>
      </c>
      <c r="C68" s="98">
        <v>299500</v>
      </c>
      <c r="D68" s="98">
        <v>285633.32</v>
      </c>
      <c r="E68" s="99">
        <v>0</v>
      </c>
      <c r="F68" s="98">
        <v>13866.68</v>
      </c>
    </row>
    <row r="69" spans="1:6" ht="20.399999999999999" x14ac:dyDescent="0.3">
      <c r="A69" s="26" t="s">
        <v>382</v>
      </c>
      <c r="B69" s="25" t="s">
        <v>381</v>
      </c>
      <c r="C69" s="98">
        <v>85000</v>
      </c>
      <c r="D69" s="98">
        <v>89712.2</v>
      </c>
      <c r="E69" s="99">
        <v>0</v>
      </c>
      <c r="F69" s="98">
        <v>-4712.2</v>
      </c>
    </row>
    <row r="70" spans="1:6" x14ac:dyDescent="0.3">
      <c r="A70" s="26" t="s">
        <v>380</v>
      </c>
      <c r="B70" s="25" t="s">
        <v>379</v>
      </c>
      <c r="C70" s="98">
        <v>20000</v>
      </c>
      <c r="D70" s="98">
        <v>54795.98</v>
      </c>
      <c r="E70" s="99">
        <v>0</v>
      </c>
      <c r="F70" s="98">
        <v>-34795.980000000003</v>
      </c>
    </row>
    <row r="71" spans="1:6" x14ac:dyDescent="0.3">
      <c r="A71" s="97" t="s">
        <v>544</v>
      </c>
      <c r="B71" s="96" t="s">
        <v>543</v>
      </c>
      <c r="C71" s="12">
        <v>316401531.06</v>
      </c>
      <c r="D71" s="95">
        <v>0</v>
      </c>
      <c r="E71" s="95">
        <v>0</v>
      </c>
      <c r="F71" s="12">
        <v>316401531.06</v>
      </c>
    </row>
    <row r="74" spans="1:6" x14ac:dyDescent="0.3">
      <c r="B74" s="92"/>
      <c r="C74" s="94" t="s">
        <v>760</v>
      </c>
    </row>
    <row r="75" spans="1:6" x14ac:dyDescent="0.3">
      <c r="B75" s="92" t="s">
        <v>759</v>
      </c>
      <c r="C75" s="6">
        <v>516919516.05000001</v>
      </c>
    </row>
    <row r="76" spans="1:6" x14ac:dyDescent="0.3">
      <c r="B76" s="92" t="s">
        <v>758</v>
      </c>
      <c r="C76" s="6">
        <v>403280096.91000003</v>
      </c>
    </row>
    <row r="77" spans="1:6" x14ac:dyDescent="0.3">
      <c r="B77" s="92" t="s">
        <v>757</v>
      </c>
      <c r="C77" s="93">
        <v>-113639419.13999999</v>
      </c>
    </row>
    <row r="78" spans="1:6" ht="20.399999999999999" x14ac:dyDescent="0.3">
      <c r="B78" s="92" t="s">
        <v>756</v>
      </c>
      <c r="C78" s="93">
        <v>-111664154.17999999</v>
      </c>
    </row>
    <row r="79" spans="1:6" x14ac:dyDescent="0.3">
      <c r="B79" s="92" t="s">
        <v>755</v>
      </c>
      <c r="C79" s="6">
        <v>-111664154.17999995</v>
      </c>
    </row>
    <row r="81" spans="1:6" ht="13.2" x14ac:dyDescent="0.3">
      <c r="A81" s="583" t="s">
        <v>754</v>
      </c>
      <c r="B81" s="593"/>
      <c r="C81" s="593"/>
      <c r="D81" s="593"/>
      <c r="E81" s="593"/>
      <c r="F81" s="593"/>
    </row>
    <row r="82" spans="1:6" ht="13.2" x14ac:dyDescent="0.3">
      <c r="A82" s="583" t="s">
        <v>753</v>
      </c>
      <c r="B82" s="593"/>
      <c r="C82" s="593"/>
      <c r="D82" s="593"/>
      <c r="E82" s="593"/>
      <c r="F82" s="593"/>
    </row>
    <row r="83" spans="1:6" ht="13.2" x14ac:dyDescent="0.3">
      <c r="A83" s="583" t="s">
        <v>752</v>
      </c>
      <c r="B83" s="593"/>
      <c r="C83" s="593"/>
      <c r="D83" s="593"/>
      <c r="E83" s="593"/>
      <c r="F83" s="593"/>
    </row>
    <row r="84" spans="1:6" ht="13.2" x14ac:dyDescent="0.3">
      <c r="A84" s="583" t="s">
        <v>751</v>
      </c>
      <c r="B84" s="593"/>
      <c r="C84" s="593"/>
      <c r="D84" s="593"/>
      <c r="E84" s="593"/>
      <c r="F84" s="593"/>
    </row>
    <row r="85" spans="1:6" ht="13.2" x14ac:dyDescent="0.3">
      <c r="A85" s="583" t="s">
        <v>750</v>
      </c>
      <c r="B85" s="593"/>
      <c r="C85" s="593"/>
      <c r="D85" s="593"/>
      <c r="E85" s="593"/>
      <c r="F85" s="593"/>
    </row>
    <row r="87" spans="1:6" ht="13.2" x14ac:dyDescent="0.3">
      <c r="A87" s="581" t="s">
        <v>749</v>
      </c>
      <c r="B87" s="582"/>
      <c r="C87" s="582"/>
      <c r="D87" s="582"/>
      <c r="E87" s="582"/>
      <c r="F87" s="582"/>
    </row>
    <row r="89" spans="1:6" x14ac:dyDescent="0.3">
      <c r="A89" s="91" t="s">
        <v>748</v>
      </c>
      <c r="B89" s="90" t="s">
        <v>747</v>
      </c>
      <c r="C89" s="90" t="s">
        <v>682</v>
      </c>
      <c r="D89" s="90" t="s">
        <v>648</v>
      </c>
      <c r="E89" s="90" t="s">
        <v>646</v>
      </c>
      <c r="F89" s="90" t="s">
        <v>652</v>
      </c>
    </row>
    <row r="90" spans="1:6" ht="20.399999999999999" x14ac:dyDescent="0.3">
      <c r="A90" s="89"/>
      <c r="B90" s="89"/>
      <c r="C90" s="89" t="s">
        <v>644</v>
      </c>
      <c r="D90" s="89"/>
      <c r="E90" s="89" t="s">
        <v>746</v>
      </c>
      <c r="F90" s="89" t="s">
        <v>745</v>
      </c>
    </row>
    <row r="91" spans="1:6" x14ac:dyDescent="0.3">
      <c r="A91" s="88" t="s">
        <v>516</v>
      </c>
      <c r="B91" s="87" t="s">
        <v>744</v>
      </c>
      <c r="C91" s="14">
        <v>510000000</v>
      </c>
      <c r="D91" s="14">
        <v>25000000</v>
      </c>
      <c r="E91" s="14">
        <v>0</v>
      </c>
      <c r="F91" s="14">
        <v>485000000</v>
      </c>
    </row>
    <row r="92" spans="1:6" x14ac:dyDescent="0.3">
      <c r="A92" s="88" t="s">
        <v>514</v>
      </c>
      <c r="B92" s="87" t="s">
        <v>743</v>
      </c>
      <c r="C92" s="14">
        <v>100000000</v>
      </c>
      <c r="D92" s="14">
        <v>0</v>
      </c>
      <c r="E92" s="14">
        <v>0</v>
      </c>
      <c r="F92" s="14">
        <v>100000000</v>
      </c>
    </row>
    <row r="93" spans="1:6" ht="13.2" x14ac:dyDescent="0.3">
      <c r="A93" s="584" t="s">
        <v>742</v>
      </c>
      <c r="B93" s="585"/>
      <c r="C93" s="14">
        <f>C92+C91</f>
        <v>610000000</v>
      </c>
      <c r="D93" s="14">
        <f>D92+D91</f>
        <v>25000000</v>
      </c>
      <c r="E93" s="14">
        <f>E92+E91</f>
        <v>0</v>
      </c>
      <c r="F93" s="14">
        <f>F92+F91</f>
        <v>585000000</v>
      </c>
    </row>
  </sheetData>
  <mergeCells count="14">
    <mergeCell ref="A1:E1"/>
    <mergeCell ref="A3:F3"/>
    <mergeCell ref="A87:F87"/>
    <mergeCell ref="A93:B93"/>
    <mergeCell ref="A2:E2"/>
    <mergeCell ref="A18:B18"/>
    <mergeCell ref="A10:B10"/>
    <mergeCell ref="A8:B8"/>
    <mergeCell ref="A7:B7"/>
    <mergeCell ref="A81:F81"/>
    <mergeCell ref="A82:F82"/>
    <mergeCell ref="A83:F83"/>
    <mergeCell ref="A84:F84"/>
    <mergeCell ref="A85:F85"/>
  </mergeCells>
  <printOptions horizontalCentered="1"/>
  <pageMargins left="0.78740157480314965" right="0.78740157480314965" top="0.59055118110236227" bottom="0.59055118110236227" header="0.51181102362204722" footer="0.51181102362204722"/>
  <pageSetup paperSize="9" scale="86" fitToHeight="3" orientation="landscape" r:id="rId1"/>
  <headerFooter alignWithMargins="0"/>
  <rowBreaks count="1" manualBreakCount="1">
    <brk id="5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pageSetUpPr fitToPage="1"/>
  </sheetPr>
  <dimension ref="A1:I80"/>
  <sheetViews>
    <sheetView showGridLines="0" view="pageBreakPreview" topLeftCell="B1" zoomScale="60" zoomScaleNormal="100" workbookViewId="0">
      <selection activeCell="G29" sqref="G29"/>
    </sheetView>
  </sheetViews>
  <sheetFormatPr baseColWidth="10" defaultRowHeight="13.2" x14ac:dyDescent="0.25"/>
  <cols>
    <col min="1" max="1" width="2.88671875" style="1" customWidth="1"/>
    <col min="2" max="2" width="2.6640625" style="1" customWidth="1"/>
    <col min="3" max="3" width="4.33203125" style="1" customWidth="1"/>
    <col min="4" max="4" width="11.5546875" style="1"/>
    <col min="5" max="5" width="9.5546875" style="1" customWidth="1"/>
    <col min="6" max="6" width="22.44140625" style="1" customWidth="1"/>
    <col min="7" max="7" width="33.6640625" style="1" customWidth="1"/>
    <col min="8" max="9" width="10.6640625" style="1" customWidth="1"/>
    <col min="10" max="16384" width="11.5546875" style="1"/>
  </cols>
  <sheetData>
    <row r="1" spans="1:9" s="310" customFormat="1" ht="24" customHeight="1" x14ac:dyDescent="0.3">
      <c r="A1" s="311"/>
      <c r="B1" s="342" t="s">
        <v>1237</v>
      </c>
      <c r="C1" s="343"/>
      <c r="D1" s="343"/>
      <c r="E1" s="343"/>
      <c r="F1" s="343"/>
      <c r="G1" s="343"/>
      <c r="H1" s="343"/>
      <c r="I1" s="344"/>
    </row>
    <row r="3" spans="1:9" s="299" customFormat="1" ht="11.4" x14ac:dyDescent="0.2">
      <c r="B3" s="309"/>
      <c r="C3" s="308" t="s">
        <v>1236</v>
      </c>
      <c r="D3" s="307"/>
      <c r="E3" s="307"/>
      <c r="F3" s="307"/>
      <c r="G3" s="307"/>
      <c r="H3" s="307"/>
      <c r="I3" s="306"/>
    </row>
    <row r="4" spans="1:9" s="299" customFormat="1" ht="9.9" customHeight="1" x14ac:dyDescent="0.25">
      <c r="B4" s="302"/>
      <c r="C4" s="298" t="s">
        <v>1235</v>
      </c>
      <c r="D4" s="301"/>
      <c r="E4" s="301"/>
      <c r="F4" s="301"/>
      <c r="G4" s="301"/>
      <c r="H4" s="301"/>
      <c r="I4" s="303"/>
    </row>
    <row r="5" spans="1:9" s="299" customFormat="1" ht="9.9" customHeight="1" x14ac:dyDescent="0.25">
      <c r="B5" s="302"/>
      <c r="C5" s="298" t="s">
        <v>1234</v>
      </c>
      <c r="D5" s="301"/>
      <c r="E5" s="301"/>
      <c r="F5" s="301"/>
      <c r="G5" s="301"/>
      <c r="H5" s="301"/>
      <c r="I5" s="303"/>
    </row>
    <row r="6" spans="1:9" s="299" customFormat="1" ht="9.9" customHeight="1" x14ac:dyDescent="0.2">
      <c r="B6" s="302"/>
      <c r="C6" s="305" t="s">
        <v>1233</v>
      </c>
      <c r="D6" s="301"/>
      <c r="E6" s="301"/>
      <c r="F6" s="301"/>
      <c r="G6" s="301"/>
      <c r="H6" s="301"/>
      <c r="I6" s="303"/>
    </row>
    <row r="7" spans="1:9" s="299" customFormat="1" ht="9.9" customHeight="1" x14ac:dyDescent="0.25">
      <c r="B7" s="302"/>
      <c r="C7" s="298" t="s">
        <v>1232</v>
      </c>
      <c r="D7" s="301"/>
      <c r="E7" s="301"/>
      <c r="F7" s="301"/>
      <c r="G7" s="301"/>
      <c r="H7" s="301"/>
      <c r="I7" s="303"/>
    </row>
    <row r="8" spans="1:9" s="299" customFormat="1" ht="9.9" customHeight="1" x14ac:dyDescent="0.25">
      <c r="B8" s="302"/>
      <c r="C8" s="298" t="s">
        <v>1231</v>
      </c>
      <c r="D8" s="301"/>
      <c r="E8" s="301"/>
      <c r="F8" s="301"/>
      <c r="G8" s="301"/>
      <c r="H8" s="301"/>
      <c r="I8" s="303"/>
    </row>
    <row r="9" spans="1:9" s="299" customFormat="1" ht="9.9" customHeight="1" x14ac:dyDescent="0.25">
      <c r="B9" s="302"/>
      <c r="C9" s="298" t="s">
        <v>1230</v>
      </c>
      <c r="D9" s="301"/>
      <c r="E9" s="301"/>
      <c r="F9" s="301"/>
      <c r="G9" s="301"/>
      <c r="H9" s="301"/>
      <c r="I9" s="303"/>
    </row>
    <row r="10" spans="1:9" s="299" customFormat="1" ht="9.9" customHeight="1" x14ac:dyDescent="0.25">
      <c r="B10" s="302"/>
      <c r="C10" s="298" t="s">
        <v>1229</v>
      </c>
      <c r="D10" s="301"/>
      <c r="E10" s="301"/>
      <c r="F10" s="301"/>
      <c r="G10" s="301"/>
      <c r="H10" s="301"/>
      <c r="I10" s="303"/>
    </row>
    <row r="11" spans="1:9" s="299" customFormat="1" ht="9.9" customHeight="1" x14ac:dyDescent="0.25">
      <c r="B11" s="302"/>
      <c r="C11" s="298" t="s">
        <v>1228</v>
      </c>
      <c r="D11" s="301"/>
      <c r="E11" s="301"/>
      <c r="F11" s="301"/>
      <c r="G11" s="301"/>
      <c r="H11" s="301"/>
      <c r="I11" s="303"/>
    </row>
    <row r="12" spans="1:9" s="299" customFormat="1" ht="9.9" customHeight="1" x14ac:dyDescent="0.2">
      <c r="B12" s="302"/>
      <c r="C12" s="305" t="s">
        <v>1227</v>
      </c>
      <c r="D12" s="301"/>
      <c r="E12" s="301"/>
      <c r="F12" s="301"/>
      <c r="G12" s="301"/>
      <c r="H12" s="301"/>
      <c r="I12" s="303"/>
    </row>
    <row r="13" spans="1:9" s="299" customFormat="1" ht="9.9" customHeight="1" x14ac:dyDescent="0.25">
      <c r="B13" s="302"/>
      <c r="C13" s="304" t="s">
        <v>1226</v>
      </c>
      <c r="D13" s="301"/>
      <c r="E13" s="301"/>
      <c r="F13" s="301"/>
      <c r="G13" s="301"/>
      <c r="H13" s="301"/>
      <c r="I13" s="303"/>
    </row>
    <row r="14" spans="1:9" s="299" customFormat="1" ht="9.9" customHeight="1" x14ac:dyDescent="0.25">
      <c r="B14" s="302"/>
      <c r="C14" s="298" t="s">
        <v>1225</v>
      </c>
      <c r="D14" s="301"/>
      <c r="E14" s="301"/>
      <c r="F14" s="301"/>
      <c r="G14" s="301"/>
      <c r="H14" s="301"/>
      <c r="I14" s="303"/>
    </row>
    <row r="15" spans="1:9" s="299" customFormat="1" ht="9.9" customHeight="1" x14ac:dyDescent="0.25">
      <c r="B15" s="302"/>
      <c r="C15" s="298" t="s">
        <v>1224</v>
      </c>
      <c r="D15" s="301"/>
      <c r="E15" s="301"/>
      <c r="F15" s="301"/>
      <c r="G15" s="301"/>
      <c r="H15" s="301"/>
      <c r="I15" s="303"/>
    </row>
    <row r="16" spans="1:9" s="299" customFormat="1" ht="9.9" customHeight="1" x14ac:dyDescent="0.25">
      <c r="B16" s="302"/>
      <c r="C16" s="298" t="s">
        <v>1223</v>
      </c>
      <c r="D16" s="301"/>
      <c r="E16" s="301"/>
      <c r="F16" s="301"/>
      <c r="G16" s="301"/>
      <c r="H16" s="301"/>
      <c r="I16" s="303"/>
    </row>
    <row r="17" spans="2:9" s="299" customFormat="1" ht="9.9" customHeight="1" x14ac:dyDescent="0.25">
      <c r="B17" s="302"/>
      <c r="C17" s="298" t="s">
        <v>1222</v>
      </c>
      <c r="D17" s="301"/>
      <c r="E17" s="301"/>
      <c r="F17" s="301"/>
      <c r="G17" s="301"/>
      <c r="H17" s="301"/>
      <c r="I17" s="303"/>
    </row>
    <row r="18" spans="2:9" s="299" customFormat="1" ht="9.9" customHeight="1" x14ac:dyDescent="0.25">
      <c r="B18" s="302"/>
      <c r="C18" s="298" t="s">
        <v>1221</v>
      </c>
      <c r="D18" s="301"/>
      <c r="E18" s="301"/>
      <c r="F18" s="301"/>
      <c r="G18" s="301"/>
      <c r="H18" s="301"/>
      <c r="I18" s="303"/>
    </row>
    <row r="19" spans="2:9" s="299" customFormat="1" ht="9.9" customHeight="1" x14ac:dyDescent="0.25">
      <c r="B19" s="302"/>
      <c r="C19" s="298" t="s">
        <v>1220</v>
      </c>
      <c r="D19" s="301"/>
      <c r="E19" s="301"/>
      <c r="F19" s="301"/>
      <c r="G19" s="301"/>
      <c r="H19" s="301"/>
      <c r="I19" s="303"/>
    </row>
    <row r="20" spans="2:9" s="299" customFormat="1" ht="9.9" customHeight="1" x14ac:dyDescent="0.25">
      <c r="B20" s="302"/>
      <c r="C20" s="298" t="s">
        <v>1219</v>
      </c>
      <c r="D20" s="301"/>
      <c r="E20" s="301"/>
      <c r="F20" s="301"/>
      <c r="G20" s="301"/>
      <c r="H20" s="301"/>
      <c r="I20" s="303"/>
    </row>
    <row r="21" spans="2:9" s="299" customFormat="1" ht="9.9" customHeight="1" x14ac:dyDescent="0.25">
      <c r="B21" s="302"/>
      <c r="C21" s="298" t="s">
        <v>1218</v>
      </c>
      <c r="D21" s="301"/>
      <c r="E21" s="301"/>
      <c r="F21" s="301"/>
      <c r="G21" s="301"/>
      <c r="H21" s="301"/>
      <c r="I21" s="303"/>
    </row>
    <row r="22" spans="2:9" s="299" customFormat="1" ht="9.9" customHeight="1" x14ac:dyDescent="0.25">
      <c r="B22" s="302"/>
      <c r="C22" s="298" t="s">
        <v>1217</v>
      </c>
      <c r="D22" s="301"/>
      <c r="E22" s="301"/>
      <c r="F22" s="301"/>
      <c r="G22" s="301"/>
      <c r="H22" s="301"/>
      <c r="I22" s="303"/>
    </row>
    <row r="23" spans="2:9" s="299" customFormat="1" ht="9.9" customHeight="1" x14ac:dyDescent="0.25">
      <c r="B23" s="302"/>
      <c r="C23" s="298" t="s">
        <v>1216</v>
      </c>
      <c r="D23" s="301"/>
      <c r="E23" s="301"/>
      <c r="F23" s="301"/>
      <c r="G23" s="301"/>
      <c r="H23" s="301"/>
      <c r="I23" s="303"/>
    </row>
    <row r="24" spans="2:9" s="299" customFormat="1" ht="9.9" customHeight="1" x14ac:dyDescent="0.25">
      <c r="B24" s="302"/>
      <c r="C24" s="298" t="s">
        <v>1215</v>
      </c>
      <c r="D24" s="301"/>
      <c r="E24" s="301"/>
      <c r="F24" s="301"/>
      <c r="G24" s="301"/>
      <c r="H24" s="301"/>
      <c r="I24" s="303"/>
    </row>
    <row r="25" spans="2:9" s="299" customFormat="1" ht="9.9" customHeight="1" x14ac:dyDescent="0.25">
      <c r="B25" s="302"/>
      <c r="C25" s="304" t="s">
        <v>1214</v>
      </c>
      <c r="D25" s="301"/>
      <c r="E25" s="301"/>
      <c r="F25" s="301"/>
      <c r="G25" s="301"/>
      <c r="H25" s="301"/>
      <c r="I25" s="303"/>
    </row>
    <row r="26" spans="2:9" s="299" customFormat="1" ht="9.9" customHeight="1" x14ac:dyDescent="0.25">
      <c r="B26" s="302"/>
      <c r="C26" s="298" t="s">
        <v>1213</v>
      </c>
      <c r="D26" s="301"/>
      <c r="E26" s="301"/>
      <c r="F26" s="301"/>
      <c r="G26" s="301"/>
      <c r="H26" s="301"/>
      <c r="I26" s="303"/>
    </row>
    <row r="27" spans="2:9" s="299" customFormat="1" ht="9.9" customHeight="1" x14ac:dyDescent="0.25">
      <c r="B27" s="302"/>
      <c r="C27" s="298" t="s">
        <v>1212</v>
      </c>
      <c r="D27" s="301"/>
      <c r="E27" s="301"/>
      <c r="F27" s="301"/>
      <c r="G27" s="301"/>
      <c r="H27" s="301"/>
      <c r="I27" s="303"/>
    </row>
    <row r="28" spans="2:9" s="299" customFormat="1" ht="9.9" customHeight="1" x14ac:dyDescent="0.25">
      <c r="B28" s="302"/>
      <c r="C28" s="298" t="s">
        <v>1211</v>
      </c>
      <c r="D28" s="301"/>
      <c r="E28" s="301"/>
      <c r="F28" s="301"/>
      <c r="G28" s="301"/>
      <c r="H28" s="301"/>
      <c r="I28" s="303"/>
    </row>
    <row r="29" spans="2:9" s="299" customFormat="1" ht="9.9" customHeight="1" x14ac:dyDescent="0.25">
      <c r="B29" s="302"/>
      <c r="C29" s="298" t="s">
        <v>1210</v>
      </c>
      <c r="D29" s="301"/>
      <c r="E29" s="301"/>
      <c r="F29" s="301"/>
      <c r="G29" s="301"/>
      <c r="H29" s="301"/>
      <c r="I29" s="303"/>
    </row>
    <row r="30" spans="2:9" s="299" customFormat="1" ht="9.9" customHeight="1" x14ac:dyDescent="0.2">
      <c r="B30" s="302"/>
      <c r="C30" s="297" t="s">
        <v>1209</v>
      </c>
      <c r="D30" s="301"/>
      <c r="E30" s="301"/>
      <c r="F30" s="301"/>
      <c r="G30" s="301"/>
      <c r="H30" s="301"/>
      <c r="I30" s="303"/>
    </row>
    <row r="31" spans="2:9" s="299" customFormat="1" ht="9.9" customHeight="1" x14ac:dyDescent="0.25">
      <c r="B31" s="302"/>
      <c r="C31" s="297" t="s">
        <v>1208</v>
      </c>
      <c r="D31" s="301"/>
      <c r="E31" s="301"/>
      <c r="F31" s="301"/>
      <c r="G31" s="301"/>
      <c r="H31" s="301"/>
      <c r="I31" s="303"/>
    </row>
    <row r="32" spans="2:9" s="299" customFormat="1" ht="9.9" customHeight="1" x14ac:dyDescent="0.25">
      <c r="B32" s="302"/>
      <c r="C32" s="296" t="s">
        <v>1207</v>
      </c>
      <c r="D32" s="301"/>
      <c r="E32" s="301"/>
      <c r="F32" s="301"/>
      <c r="G32" s="301"/>
      <c r="H32" s="301"/>
      <c r="I32" s="303"/>
    </row>
    <row r="33" spans="2:9" s="299" customFormat="1" ht="9.9" customHeight="1" x14ac:dyDescent="0.25">
      <c r="B33" s="302"/>
      <c r="C33" s="298" t="s">
        <v>1206</v>
      </c>
      <c r="D33" s="301"/>
      <c r="E33" s="301"/>
      <c r="F33" s="301"/>
      <c r="G33" s="301"/>
      <c r="H33" s="301"/>
      <c r="I33" s="303"/>
    </row>
    <row r="34" spans="2:9" s="299" customFormat="1" ht="9.9" customHeight="1" x14ac:dyDescent="0.25">
      <c r="B34" s="302"/>
      <c r="C34" s="298" t="s">
        <v>1205</v>
      </c>
      <c r="D34" s="301"/>
      <c r="E34" s="301"/>
      <c r="F34" s="301"/>
      <c r="G34" s="301"/>
      <c r="H34" s="301"/>
      <c r="I34" s="303"/>
    </row>
    <row r="35" spans="2:9" s="299" customFormat="1" ht="9.9" customHeight="1" x14ac:dyDescent="0.2">
      <c r="B35" s="302"/>
      <c r="C35" s="297" t="s">
        <v>1204</v>
      </c>
      <c r="D35" s="301"/>
      <c r="E35" s="301"/>
      <c r="F35" s="301"/>
      <c r="G35" s="301"/>
      <c r="H35" s="301"/>
      <c r="I35" s="303"/>
    </row>
    <row r="36" spans="2:9" s="299" customFormat="1" ht="9.9" customHeight="1" x14ac:dyDescent="0.25">
      <c r="B36" s="302"/>
      <c r="C36" s="296" t="s">
        <v>1203</v>
      </c>
      <c r="D36" s="301"/>
      <c r="E36" s="301"/>
      <c r="F36" s="301"/>
      <c r="G36" s="301"/>
      <c r="H36" s="301"/>
      <c r="I36" s="303"/>
    </row>
    <row r="37" spans="2:9" s="299" customFormat="1" ht="9.9" customHeight="1" x14ac:dyDescent="0.25">
      <c r="B37" s="302"/>
      <c r="C37" s="298" t="s">
        <v>1202</v>
      </c>
      <c r="D37" s="301"/>
      <c r="E37" s="301"/>
      <c r="F37" s="301"/>
      <c r="G37" s="301"/>
      <c r="H37" s="301"/>
      <c r="I37" s="303"/>
    </row>
    <row r="38" spans="2:9" s="299" customFormat="1" ht="9.9" customHeight="1" x14ac:dyDescent="0.25">
      <c r="B38" s="302"/>
      <c r="C38" s="298" t="s">
        <v>1201</v>
      </c>
      <c r="D38" s="301"/>
      <c r="E38" s="301"/>
      <c r="F38" s="301"/>
      <c r="G38" s="301"/>
      <c r="H38" s="301"/>
      <c r="I38" s="303"/>
    </row>
    <row r="39" spans="2:9" s="299" customFormat="1" ht="9.9" customHeight="1" x14ac:dyDescent="0.25">
      <c r="B39" s="302"/>
      <c r="C39" s="296" t="s">
        <v>1200</v>
      </c>
      <c r="D39" s="301"/>
      <c r="E39" s="301"/>
      <c r="F39" s="301"/>
      <c r="G39" s="301"/>
      <c r="H39" s="301"/>
      <c r="I39" s="303"/>
    </row>
    <row r="40" spans="2:9" s="299" customFormat="1" ht="9.9" customHeight="1" x14ac:dyDescent="0.25">
      <c r="B40" s="302"/>
      <c r="C40" s="296" t="s">
        <v>1199</v>
      </c>
      <c r="D40" s="301"/>
      <c r="E40" s="301"/>
      <c r="F40" s="301"/>
      <c r="G40" s="301"/>
      <c r="H40" s="301"/>
      <c r="I40" s="303"/>
    </row>
    <row r="41" spans="2:9" s="299" customFormat="1" ht="9.9" customHeight="1" x14ac:dyDescent="0.25">
      <c r="B41" s="302"/>
      <c r="C41" s="298" t="s">
        <v>1198</v>
      </c>
      <c r="D41" s="301"/>
      <c r="E41" s="301"/>
      <c r="F41" s="301"/>
      <c r="G41" s="301"/>
      <c r="H41" s="301"/>
      <c r="I41" s="303"/>
    </row>
    <row r="42" spans="2:9" s="299" customFormat="1" ht="9.9" customHeight="1" x14ac:dyDescent="0.25">
      <c r="B42" s="302"/>
      <c r="C42" s="298" t="s">
        <v>1197</v>
      </c>
      <c r="D42" s="301"/>
      <c r="E42" s="301"/>
      <c r="F42" s="301"/>
      <c r="G42" s="301"/>
      <c r="H42" s="301"/>
      <c r="I42" s="303"/>
    </row>
    <row r="43" spans="2:9" s="299" customFormat="1" ht="9.9" customHeight="1" x14ac:dyDescent="0.25">
      <c r="B43" s="302"/>
      <c r="C43" s="296" t="s">
        <v>1196</v>
      </c>
      <c r="D43" s="301"/>
      <c r="E43" s="301"/>
      <c r="F43" s="301"/>
      <c r="G43" s="301"/>
      <c r="H43" s="301"/>
      <c r="I43" s="303"/>
    </row>
    <row r="44" spans="2:9" s="299" customFormat="1" ht="9.9" customHeight="1" x14ac:dyDescent="0.25">
      <c r="B44" s="302"/>
      <c r="C44" s="296" t="s">
        <v>1195</v>
      </c>
      <c r="D44" s="301"/>
      <c r="E44" s="301"/>
      <c r="F44" s="301"/>
      <c r="G44" s="301"/>
      <c r="H44" s="301"/>
      <c r="I44" s="303"/>
    </row>
    <row r="45" spans="2:9" s="299" customFormat="1" ht="9.9" customHeight="1" x14ac:dyDescent="0.25">
      <c r="B45" s="302"/>
      <c r="C45" s="296" t="s">
        <v>1194</v>
      </c>
      <c r="D45" s="301"/>
      <c r="E45" s="301"/>
      <c r="F45" s="301"/>
      <c r="G45" s="301"/>
      <c r="H45" s="301"/>
      <c r="I45" s="303"/>
    </row>
    <row r="46" spans="2:9" s="299" customFormat="1" ht="9.9" customHeight="1" x14ac:dyDescent="0.25">
      <c r="B46" s="302"/>
      <c r="C46" s="298" t="s">
        <v>1193</v>
      </c>
      <c r="D46" s="301"/>
      <c r="E46" s="301"/>
      <c r="F46" s="301"/>
      <c r="G46" s="301"/>
      <c r="H46" s="301"/>
      <c r="I46" s="303"/>
    </row>
    <row r="47" spans="2:9" s="299" customFormat="1" ht="9.9" customHeight="1" x14ac:dyDescent="0.25">
      <c r="B47" s="302"/>
      <c r="C47" s="296" t="s">
        <v>1192</v>
      </c>
      <c r="D47" s="301"/>
      <c r="E47" s="301"/>
      <c r="F47" s="301"/>
      <c r="G47" s="301"/>
      <c r="H47" s="301"/>
      <c r="I47" s="303"/>
    </row>
    <row r="48" spans="2:9" s="299" customFormat="1" ht="9.9" customHeight="1" x14ac:dyDescent="0.25">
      <c r="B48" s="302"/>
      <c r="C48" s="298" t="s">
        <v>1191</v>
      </c>
      <c r="D48" s="301"/>
      <c r="E48" s="301"/>
      <c r="F48" s="301"/>
      <c r="G48" s="301"/>
      <c r="H48" s="301"/>
      <c r="I48" s="303"/>
    </row>
    <row r="49" spans="2:9" s="299" customFormat="1" ht="9.9" customHeight="1" x14ac:dyDescent="0.25">
      <c r="B49" s="302"/>
      <c r="C49" s="298" t="s">
        <v>1190</v>
      </c>
      <c r="D49" s="301"/>
      <c r="E49" s="301"/>
      <c r="F49" s="301"/>
      <c r="G49" s="301"/>
      <c r="H49" s="301"/>
      <c r="I49" s="303"/>
    </row>
    <row r="50" spans="2:9" s="299" customFormat="1" ht="9.9" customHeight="1" x14ac:dyDescent="0.25">
      <c r="B50" s="302"/>
      <c r="C50" s="298" t="s">
        <v>1189</v>
      </c>
      <c r="D50" s="301"/>
      <c r="E50" s="301"/>
      <c r="F50" s="301"/>
      <c r="G50" s="301"/>
      <c r="H50" s="301"/>
      <c r="I50" s="303"/>
    </row>
    <row r="51" spans="2:9" s="299" customFormat="1" ht="9.9" customHeight="1" x14ac:dyDescent="0.25">
      <c r="B51" s="302"/>
      <c r="C51" s="298" t="s">
        <v>1188</v>
      </c>
      <c r="D51" s="301"/>
      <c r="E51" s="301"/>
      <c r="F51" s="301"/>
      <c r="G51" s="301"/>
      <c r="H51" s="301"/>
      <c r="I51" s="303"/>
    </row>
    <row r="52" spans="2:9" s="299" customFormat="1" ht="9.9" customHeight="1" x14ac:dyDescent="0.2">
      <c r="B52" s="302"/>
      <c r="C52" s="297" t="s">
        <v>1187</v>
      </c>
      <c r="D52" s="301"/>
      <c r="E52" s="301"/>
      <c r="F52" s="301"/>
      <c r="G52" s="301"/>
      <c r="H52" s="301"/>
      <c r="I52" s="300"/>
    </row>
    <row r="53" spans="2:9" s="299" customFormat="1" ht="9.9" customHeight="1" x14ac:dyDescent="0.25">
      <c r="B53" s="302"/>
      <c r="C53" s="296" t="s">
        <v>1186</v>
      </c>
      <c r="D53" s="301"/>
      <c r="E53" s="301"/>
      <c r="F53" s="301"/>
      <c r="G53" s="301"/>
      <c r="H53" s="301"/>
      <c r="I53" s="300"/>
    </row>
    <row r="54" spans="2:9" s="299" customFormat="1" ht="9.9" customHeight="1" x14ac:dyDescent="0.25">
      <c r="B54" s="302"/>
      <c r="C54" s="298" t="s">
        <v>1185</v>
      </c>
      <c r="D54" s="301"/>
      <c r="E54" s="301"/>
      <c r="F54" s="301"/>
      <c r="G54" s="301"/>
      <c r="H54" s="301"/>
      <c r="I54" s="300"/>
    </row>
    <row r="55" spans="2:9" s="299" customFormat="1" ht="9.9" customHeight="1" x14ac:dyDescent="0.25">
      <c r="B55" s="302"/>
      <c r="C55" s="296" t="s">
        <v>1184</v>
      </c>
      <c r="D55" s="301"/>
      <c r="E55" s="301"/>
      <c r="F55" s="301"/>
      <c r="G55" s="301"/>
      <c r="H55" s="301"/>
      <c r="I55" s="300"/>
    </row>
    <row r="56" spans="2:9" s="299" customFormat="1" ht="9.9" customHeight="1" x14ac:dyDescent="0.25">
      <c r="B56" s="302"/>
      <c r="C56" s="298" t="s">
        <v>1183</v>
      </c>
      <c r="D56" s="301"/>
      <c r="E56" s="301"/>
      <c r="F56" s="301"/>
      <c r="G56" s="301"/>
      <c r="H56" s="301"/>
      <c r="I56" s="300"/>
    </row>
    <row r="57" spans="2:9" s="299" customFormat="1" ht="9.9" customHeight="1" x14ac:dyDescent="0.25">
      <c r="B57" s="302"/>
      <c r="C57" s="296" t="s">
        <v>1182</v>
      </c>
      <c r="D57" s="301"/>
      <c r="E57" s="301"/>
      <c r="F57" s="301"/>
      <c r="G57" s="301"/>
      <c r="H57" s="301"/>
      <c r="I57" s="300"/>
    </row>
    <row r="58" spans="2:9" s="299" customFormat="1" ht="9.9" customHeight="1" x14ac:dyDescent="0.25">
      <c r="B58" s="302"/>
      <c r="C58" s="298" t="s">
        <v>1181</v>
      </c>
      <c r="D58" s="301"/>
      <c r="E58" s="301"/>
      <c r="F58" s="301"/>
      <c r="G58" s="301"/>
      <c r="H58" s="301"/>
      <c r="I58" s="300"/>
    </row>
    <row r="59" spans="2:9" s="299" customFormat="1" ht="9.9" customHeight="1" x14ac:dyDescent="0.25">
      <c r="B59" s="302"/>
      <c r="C59" s="296" t="s">
        <v>1180</v>
      </c>
      <c r="D59" s="301"/>
      <c r="E59" s="301"/>
      <c r="F59" s="301"/>
      <c r="G59" s="301"/>
      <c r="H59" s="301"/>
      <c r="I59" s="300"/>
    </row>
    <row r="60" spans="2:9" s="299" customFormat="1" ht="9.9" customHeight="1" x14ac:dyDescent="0.25">
      <c r="B60" s="302"/>
      <c r="C60" s="298" t="s">
        <v>1179</v>
      </c>
      <c r="D60" s="301"/>
      <c r="E60" s="301"/>
      <c r="F60" s="301"/>
      <c r="G60" s="301"/>
      <c r="H60" s="301"/>
      <c r="I60" s="300"/>
    </row>
    <row r="61" spans="2:9" s="299" customFormat="1" ht="9.9" customHeight="1" x14ac:dyDescent="0.25">
      <c r="B61" s="302"/>
      <c r="C61" s="298" t="s">
        <v>1178</v>
      </c>
      <c r="D61" s="301"/>
      <c r="E61" s="301"/>
      <c r="F61" s="301"/>
      <c r="G61" s="301"/>
      <c r="H61" s="301"/>
      <c r="I61" s="300"/>
    </row>
    <row r="62" spans="2:9" s="292" customFormat="1" ht="12" x14ac:dyDescent="0.25">
      <c r="B62" s="295"/>
      <c r="C62" s="298" t="s">
        <v>1177</v>
      </c>
      <c r="D62" s="294"/>
      <c r="E62" s="294"/>
      <c r="F62" s="294"/>
      <c r="G62" s="294"/>
      <c r="H62" s="294"/>
      <c r="I62" s="293"/>
    </row>
    <row r="63" spans="2:9" s="292" customFormat="1" ht="12" x14ac:dyDescent="0.25">
      <c r="B63" s="295"/>
      <c r="C63" s="298" t="s">
        <v>1176</v>
      </c>
      <c r="D63" s="298"/>
      <c r="E63" s="294"/>
      <c r="F63" s="294"/>
      <c r="G63" s="294"/>
      <c r="H63" s="294"/>
      <c r="I63" s="293"/>
    </row>
    <row r="64" spans="2:9" s="292" customFormat="1" ht="11.4" x14ac:dyDescent="0.2">
      <c r="B64" s="295"/>
      <c r="C64" s="297" t="s">
        <v>1175</v>
      </c>
      <c r="D64" s="294"/>
      <c r="E64" s="294"/>
      <c r="F64" s="294"/>
      <c r="G64" s="294"/>
      <c r="H64" s="294"/>
      <c r="I64" s="293"/>
    </row>
    <row r="65" spans="2:9" s="292" customFormat="1" ht="12" x14ac:dyDescent="0.25">
      <c r="B65" s="295"/>
      <c r="C65" s="296" t="s">
        <v>1174</v>
      </c>
      <c r="D65" s="294"/>
      <c r="E65" s="294"/>
      <c r="F65" s="294"/>
      <c r="G65" s="294"/>
      <c r="H65" s="294"/>
      <c r="I65" s="293"/>
    </row>
    <row r="66" spans="2:9" s="292" customFormat="1" ht="12" x14ac:dyDescent="0.25">
      <c r="B66" s="295"/>
      <c r="C66" s="296" t="s">
        <v>1173</v>
      </c>
      <c r="D66" s="294"/>
      <c r="E66" s="294"/>
      <c r="F66" s="294"/>
      <c r="G66" s="294"/>
      <c r="H66" s="294"/>
      <c r="I66" s="293"/>
    </row>
    <row r="67" spans="2:9" s="292" customFormat="1" ht="12" x14ac:dyDescent="0.25">
      <c r="B67" s="295"/>
      <c r="C67" s="290" t="s">
        <v>1172</v>
      </c>
      <c r="D67" s="294"/>
      <c r="E67" s="294"/>
      <c r="F67" s="294"/>
      <c r="G67" s="294"/>
      <c r="H67" s="294"/>
      <c r="I67" s="293"/>
    </row>
    <row r="68" spans="2:9" x14ac:dyDescent="0.25">
      <c r="B68" s="287"/>
      <c r="C68" s="291" t="s">
        <v>1171</v>
      </c>
      <c r="D68" s="2"/>
      <c r="E68" s="2"/>
      <c r="F68" s="2"/>
      <c r="G68" s="2"/>
      <c r="H68" s="2"/>
      <c r="I68" s="288"/>
    </row>
    <row r="69" spans="2:9" x14ac:dyDescent="0.25">
      <c r="B69" s="287"/>
      <c r="C69" s="290" t="s">
        <v>1170</v>
      </c>
      <c r="D69" s="2"/>
      <c r="E69" s="2"/>
      <c r="F69" s="2"/>
      <c r="G69" s="2"/>
      <c r="H69" s="2"/>
      <c r="I69" s="288"/>
    </row>
    <row r="70" spans="2:9" x14ac:dyDescent="0.25">
      <c r="B70" s="287"/>
      <c r="C70" s="291" t="s">
        <v>1169</v>
      </c>
      <c r="D70" s="2"/>
      <c r="E70" s="2"/>
      <c r="F70" s="2"/>
      <c r="G70" s="2"/>
      <c r="H70" s="2"/>
      <c r="I70" s="288"/>
    </row>
    <row r="71" spans="2:9" x14ac:dyDescent="0.25">
      <c r="B71" s="287"/>
      <c r="C71" s="291" t="s">
        <v>1168</v>
      </c>
      <c r="D71" s="2"/>
      <c r="E71" s="2"/>
      <c r="F71" s="2"/>
      <c r="G71" s="2"/>
      <c r="H71" s="2"/>
      <c r="I71" s="288"/>
    </row>
    <row r="72" spans="2:9" x14ac:dyDescent="0.25">
      <c r="B72" s="287"/>
      <c r="C72" s="290" t="s">
        <v>1167</v>
      </c>
      <c r="D72" s="2"/>
      <c r="E72" s="2"/>
      <c r="F72" s="2"/>
      <c r="G72" s="2"/>
      <c r="H72" s="2"/>
      <c r="I72" s="288"/>
    </row>
    <row r="73" spans="2:9" x14ac:dyDescent="0.25">
      <c r="B73" s="287"/>
      <c r="C73" s="290" t="s">
        <v>1166</v>
      </c>
      <c r="D73" s="2"/>
      <c r="E73" s="2"/>
      <c r="F73" s="2"/>
      <c r="G73" s="2"/>
      <c r="H73" s="2"/>
      <c r="I73" s="288"/>
    </row>
    <row r="74" spans="2:9" x14ac:dyDescent="0.25">
      <c r="B74" s="287"/>
      <c r="C74" s="290" t="s">
        <v>1165</v>
      </c>
      <c r="D74" s="2"/>
      <c r="E74" s="2"/>
      <c r="F74" s="2"/>
      <c r="G74" s="2"/>
      <c r="H74" s="2"/>
      <c r="I74" s="288"/>
    </row>
    <row r="75" spans="2:9" x14ac:dyDescent="0.25">
      <c r="B75" s="287"/>
      <c r="C75" s="291" t="s">
        <v>1164</v>
      </c>
      <c r="D75" s="2"/>
      <c r="E75" s="2"/>
      <c r="F75" s="2"/>
      <c r="G75" s="2"/>
      <c r="H75" s="2"/>
      <c r="I75" s="288"/>
    </row>
    <row r="76" spans="2:9" x14ac:dyDescent="0.25">
      <c r="B76" s="287"/>
      <c r="C76" s="291" t="s">
        <v>1163</v>
      </c>
      <c r="D76" s="2"/>
      <c r="E76" s="2"/>
      <c r="F76" s="2"/>
      <c r="G76" s="2"/>
      <c r="H76" s="2"/>
      <c r="I76" s="288"/>
    </row>
    <row r="77" spans="2:9" x14ac:dyDescent="0.25">
      <c r="B77" s="287"/>
      <c r="C77" s="290" t="s">
        <v>1162</v>
      </c>
      <c r="D77" s="2"/>
      <c r="E77" s="2"/>
      <c r="F77" s="2"/>
      <c r="G77" s="2"/>
      <c r="H77" s="2"/>
      <c r="I77" s="288"/>
    </row>
    <row r="78" spans="2:9" x14ac:dyDescent="0.25">
      <c r="B78" s="287"/>
      <c r="C78" s="289" t="s">
        <v>1161</v>
      </c>
      <c r="D78" s="2"/>
      <c r="E78" s="2"/>
      <c r="F78" s="2"/>
      <c r="G78" s="2"/>
      <c r="H78" s="2"/>
      <c r="I78" s="288"/>
    </row>
    <row r="79" spans="2:9" ht="14.25" customHeight="1" x14ac:dyDescent="0.25">
      <c r="B79" s="287"/>
      <c r="C79" s="345" t="s">
        <v>1160</v>
      </c>
      <c r="D79" s="345"/>
      <c r="E79" s="345"/>
      <c r="F79" s="345"/>
      <c r="G79" s="345"/>
      <c r="H79" s="345"/>
      <c r="I79" s="346"/>
    </row>
    <row r="80" spans="2:9" x14ac:dyDescent="0.25">
      <c r="B80" s="286"/>
      <c r="C80" s="285" t="s">
        <v>1159</v>
      </c>
      <c r="D80" s="284"/>
      <c r="E80" s="284"/>
      <c r="F80" s="284"/>
      <c r="G80" s="284"/>
      <c r="H80" s="284"/>
      <c r="I80" s="283"/>
    </row>
  </sheetData>
  <mergeCells count="2">
    <mergeCell ref="B1:I1"/>
    <mergeCell ref="C79:I79"/>
  </mergeCells>
  <printOptions horizontalCentered="1" verticalCentered="1"/>
  <pageMargins left="0.78740157480314965" right="0.78740157480314965" top="0.59055118110236227" bottom="0.59055118110236227" header="0.51181102362204722" footer="0.51181102362204722"/>
  <pageSetup paperSize="9" scale="58"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showGridLines="0" view="pageBreakPreview" zoomScale="60" zoomScaleNormal="100" workbookViewId="0">
      <selection activeCell="C46" sqref="C46"/>
    </sheetView>
  </sheetViews>
  <sheetFormatPr baseColWidth="10" defaultRowHeight="10.199999999999999" x14ac:dyDescent="0.3"/>
  <cols>
    <col min="1" max="1" width="6.6640625" style="54" bestFit="1" customWidth="1"/>
    <col min="2" max="2" width="67.88671875" style="54" bestFit="1" customWidth="1"/>
    <col min="3" max="3" width="13.33203125" style="54" bestFit="1" customWidth="1"/>
    <col min="4" max="4" width="9.5546875" style="54" bestFit="1" customWidth="1"/>
    <col min="5" max="5" width="11.109375" style="54" bestFit="1" customWidth="1"/>
    <col min="6" max="16384" width="11.5546875" style="54"/>
  </cols>
  <sheetData>
    <row r="1" spans="1:5" ht="15" customHeight="1" x14ac:dyDescent="0.3">
      <c r="A1" s="516" t="s">
        <v>660</v>
      </c>
      <c r="B1" s="594"/>
      <c r="C1" s="594"/>
      <c r="D1" s="594"/>
      <c r="E1" s="78" t="s">
        <v>659</v>
      </c>
    </row>
    <row r="2" spans="1:5" ht="15" customHeight="1" x14ac:dyDescent="0.3">
      <c r="A2" s="565" t="s">
        <v>741</v>
      </c>
      <c r="B2" s="595"/>
      <c r="C2" s="595"/>
      <c r="D2" s="595"/>
      <c r="E2" s="74" t="s">
        <v>740</v>
      </c>
    </row>
    <row r="3" spans="1:5" ht="15" customHeight="1" x14ac:dyDescent="0.3">
      <c r="A3" s="596" t="s">
        <v>739</v>
      </c>
      <c r="B3" s="597"/>
      <c r="C3" s="597"/>
      <c r="D3" s="597"/>
      <c r="E3" s="74"/>
    </row>
    <row r="4" spans="1:5" ht="13.2" x14ac:dyDescent="0.3">
      <c r="A4" s="567" t="s">
        <v>738</v>
      </c>
      <c r="B4" s="598"/>
      <c r="C4" s="598"/>
      <c r="D4" s="598"/>
      <c r="E4" s="77"/>
    </row>
    <row r="6" spans="1:5" x14ac:dyDescent="0.3">
      <c r="A6" s="86" t="s">
        <v>737</v>
      </c>
      <c r="B6" s="85" t="s">
        <v>653</v>
      </c>
      <c r="C6" s="85" t="s">
        <v>682</v>
      </c>
      <c r="D6" s="85" t="s">
        <v>648</v>
      </c>
      <c r="E6" s="85" t="s">
        <v>650</v>
      </c>
    </row>
    <row r="7" spans="1:5" x14ac:dyDescent="0.3">
      <c r="A7" s="74"/>
      <c r="B7" s="74"/>
      <c r="C7" s="74" t="s">
        <v>644</v>
      </c>
      <c r="D7" s="74"/>
      <c r="E7" s="74" t="s">
        <v>736</v>
      </c>
    </row>
    <row r="8" spans="1:5" x14ac:dyDescent="0.3">
      <c r="A8" s="83"/>
      <c r="B8" s="83" t="s">
        <v>735</v>
      </c>
      <c r="C8" s="82">
        <f>SUM(C9:C19)</f>
        <v>270905000</v>
      </c>
      <c r="D8" s="82">
        <f>SUM(D9:D19)</f>
        <v>9867437.3899999987</v>
      </c>
      <c r="E8" s="82">
        <f>SUM(E9:E19)</f>
        <v>261037562.60999998</v>
      </c>
    </row>
    <row r="9" spans="1:5" x14ac:dyDescent="0.3">
      <c r="A9" s="81" t="s">
        <v>537</v>
      </c>
      <c r="B9" s="80" t="s">
        <v>536</v>
      </c>
      <c r="C9" s="79">
        <v>81000</v>
      </c>
      <c r="D9" s="79">
        <v>0</v>
      </c>
      <c r="E9" s="79">
        <v>81000</v>
      </c>
    </row>
    <row r="10" spans="1:5" x14ac:dyDescent="0.3">
      <c r="A10" s="81" t="s">
        <v>517</v>
      </c>
      <c r="B10" s="80" t="s">
        <v>613</v>
      </c>
      <c r="C10" s="79">
        <v>255000000</v>
      </c>
      <c r="D10" s="79">
        <v>0</v>
      </c>
      <c r="E10" s="79">
        <v>255000000</v>
      </c>
    </row>
    <row r="11" spans="1:5" x14ac:dyDescent="0.3">
      <c r="A11" s="81" t="s">
        <v>584</v>
      </c>
      <c r="B11" s="80" t="s">
        <v>583</v>
      </c>
      <c r="C11" s="79">
        <v>8600000</v>
      </c>
      <c r="D11" s="79">
        <v>8541810.1099999994</v>
      </c>
      <c r="E11" s="79">
        <v>58189.89</v>
      </c>
    </row>
    <row r="12" spans="1:5" x14ac:dyDescent="0.3">
      <c r="A12" s="81" t="s">
        <v>494</v>
      </c>
      <c r="B12" s="80" t="s">
        <v>493</v>
      </c>
      <c r="C12" s="79">
        <v>18000</v>
      </c>
      <c r="D12" s="79">
        <v>18000</v>
      </c>
      <c r="E12" s="79">
        <v>0</v>
      </c>
    </row>
    <row r="13" spans="1:5" x14ac:dyDescent="0.3">
      <c r="A13" s="81" t="s">
        <v>568</v>
      </c>
      <c r="B13" s="80" t="s">
        <v>567</v>
      </c>
      <c r="C13" s="79">
        <v>500000</v>
      </c>
      <c r="D13" s="79">
        <v>13923.09</v>
      </c>
      <c r="E13" s="79">
        <v>486076.91</v>
      </c>
    </row>
    <row r="14" spans="1:5" x14ac:dyDescent="0.3">
      <c r="A14" s="81" t="s">
        <v>566</v>
      </c>
      <c r="B14" s="80" t="s">
        <v>565</v>
      </c>
      <c r="C14" s="79">
        <v>150000</v>
      </c>
      <c r="D14" s="79">
        <v>0</v>
      </c>
      <c r="E14" s="79">
        <v>150000</v>
      </c>
    </row>
    <row r="15" spans="1:5" x14ac:dyDescent="0.3">
      <c r="A15" s="81" t="s">
        <v>562</v>
      </c>
      <c r="B15" s="80" t="s">
        <v>561</v>
      </c>
      <c r="C15" s="79">
        <v>620000</v>
      </c>
      <c r="D15" s="79">
        <v>620000</v>
      </c>
      <c r="E15" s="79">
        <v>0</v>
      </c>
    </row>
    <row r="16" spans="1:5" x14ac:dyDescent="0.3">
      <c r="A16" s="81" t="s">
        <v>558</v>
      </c>
      <c r="B16" s="80" t="s">
        <v>389</v>
      </c>
      <c r="C16" s="79">
        <v>150000</v>
      </c>
      <c r="D16" s="79">
        <v>0</v>
      </c>
      <c r="E16" s="79">
        <v>150000</v>
      </c>
    </row>
    <row r="17" spans="1:5" x14ac:dyDescent="0.3">
      <c r="A17" s="81" t="s">
        <v>488</v>
      </c>
      <c r="B17" s="80" t="s">
        <v>487</v>
      </c>
      <c r="C17" s="79">
        <v>5716000</v>
      </c>
      <c r="D17" s="79">
        <v>608417.59</v>
      </c>
      <c r="E17" s="79">
        <v>5107582.41</v>
      </c>
    </row>
    <row r="18" spans="1:5" x14ac:dyDescent="0.3">
      <c r="A18" s="81" t="s">
        <v>486</v>
      </c>
      <c r="B18" s="80" t="s">
        <v>485</v>
      </c>
      <c r="C18" s="79">
        <v>65000</v>
      </c>
      <c r="D18" s="79">
        <v>61644.6</v>
      </c>
      <c r="E18" s="79">
        <v>3355.4</v>
      </c>
    </row>
    <row r="19" spans="1:5" x14ac:dyDescent="0.3">
      <c r="A19" s="81" t="s">
        <v>484</v>
      </c>
      <c r="B19" s="80" t="s">
        <v>547</v>
      </c>
      <c r="C19" s="79">
        <v>5000</v>
      </c>
      <c r="D19" s="79">
        <v>3642</v>
      </c>
      <c r="E19" s="79">
        <v>1358</v>
      </c>
    </row>
    <row r="20" spans="1:5" x14ac:dyDescent="0.3">
      <c r="A20" s="84" t="s">
        <v>372</v>
      </c>
      <c r="B20" s="83" t="s">
        <v>734</v>
      </c>
      <c r="C20" s="82">
        <f>SUM(C21:C28)</f>
        <v>270905000</v>
      </c>
      <c r="D20" s="82">
        <f>SUM(D21:D28)</f>
        <v>9867437.3900000006</v>
      </c>
      <c r="E20" s="82">
        <f>SUM(E21:E28)</f>
        <v>261037562.61000001</v>
      </c>
    </row>
    <row r="21" spans="1:5" x14ac:dyDescent="0.3">
      <c r="A21" s="81" t="s">
        <v>516</v>
      </c>
      <c r="B21" s="80" t="s">
        <v>515</v>
      </c>
      <c r="C21" s="79">
        <v>255000000</v>
      </c>
      <c r="D21" s="79">
        <v>0</v>
      </c>
      <c r="E21" s="79">
        <v>255000000</v>
      </c>
    </row>
    <row r="22" spans="1:5" x14ac:dyDescent="0.3">
      <c r="A22" s="81" t="s">
        <v>510</v>
      </c>
      <c r="B22" s="80" t="s">
        <v>509</v>
      </c>
      <c r="C22" s="79">
        <v>2300000</v>
      </c>
      <c r="D22" s="79">
        <v>596343.64</v>
      </c>
      <c r="E22" s="79">
        <v>1703656.36</v>
      </c>
    </row>
    <row r="23" spans="1:5" x14ac:dyDescent="0.3">
      <c r="A23" s="81" t="s">
        <v>508</v>
      </c>
      <c r="B23" s="80" t="s">
        <v>507</v>
      </c>
      <c r="C23" s="79">
        <v>200000</v>
      </c>
      <c r="D23" s="79">
        <v>1500.25</v>
      </c>
      <c r="E23" s="79">
        <v>198499.75</v>
      </c>
    </row>
    <row r="24" spans="1:5" x14ac:dyDescent="0.3">
      <c r="A24" s="81" t="s">
        <v>494</v>
      </c>
      <c r="B24" s="80" t="s">
        <v>493</v>
      </c>
      <c r="C24" s="79">
        <v>5000</v>
      </c>
      <c r="D24" s="79">
        <v>0</v>
      </c>
      <c r="E24" s="79">
        <v>5000</v>
      </c>
    </row>
    <row r="25" spans="1:5" x14ac:dyDescent="0.3">
      <c r="A25" s="81" t="s">
        <v>484</v>
      </c>
      <c r="B25" s="80" t="s">
        <v>483</v>
      </c>
      <c r="C25" s="79">
        <v>0</v>
      </c>
      <c r="D25" s="79">
        <v>21642</v>
      </c>
      <c r="E25" s="79">
        <v>-21642</v>
      </c>
    </row>
    <row r="26" spans="1:5" x14ac:dyDescent="0.3">
      <c r="A26" s="81" t="s">
        <v>482</v>
      </c>
      <c r="B26" s="80" t="s">
        <v>481</v>
      </c>
      <c r="C26" s="79">
        <v>4800000</v>
      </c>
      <c r="D26" s="79">
        <v>706141.39</v>
      </c>
      <c r="E26" s="79">
        <v>4093858.61</v>
      </c>
    </row>
    <row r="27" spans="1:5" x14ac:dyDescent="0.3">
      <c r="A27" s="81" t="s">
        <v>377</v>
      </c>
      <c r="B27" s="80" t="s">
        <v>376</v>
      </c>
      <c r="C27" s="79">
        <v>6200000</v>
      </c>
      <c r="D27" s="79">
        <v>6163624.2800000003</v>
      </c>
      <c r="E27" s="79">
        <v>36375.72</v>
      </c>
    </row>
    <row r="28" spans="1:5" x14ac:dyDescent="0.3">
      <c r="A28" s="63" t="s">
        <v>375</v>
      </c>
      <c r="B28" s="62" t="s">
        <v>374</v>
      </c>
      <c r="C28" s="60">
        <v>2400000</v>
      </c>
      <c r="D28" s="60">
        <v>2378185.83</v>
      </c>
      <c r="E28" s="60">
        <v>21814.17</v>
      </c>
    </row>
    <row r="29" spans="1:5" x14ac:dyDescent="0.3">
      <c r="A29" s="55" t="s">
        <v>733</v>
      </c>
    </row>
    <row r="30" spans="1:5" x14ac:dyDescent="0.3">
      <c r="A30" s="55" t="s">
        <v>732</v>
      </c>
    </row>
  </sheetData>
  <mergeCells count="4">
    <mergeCell ref="A1:D1"/>
    <mergeCell ref="A2:D2"/>
    <mergeCell ref="A3:D3"/>
    <mergeCell ref="A4:D4"/>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view="pageBreakPreview" zoomScale="60" zoomScaleNormal="100" workbookViewId="0">
      <selection activeCell="C46" sqref="C46"/>
    </sheetView>
  </sheetViews>
  <sheetFormatPr baseColWidth="10" defaultRowHeight="10.199999999999999" x14ac:dyDescent="0.3"/>
  <cols>
    <col min="1" max="1" width="5.77734375" style="54" customWidth="1"/>
    <col min="2" max="2" width="45.77734375" style="54" customWidth="1"/>
    <col min="3" max="7" width="15.77734375" style="54" customWidth="1"/>
    <col min="8" max="16384" width="11.5546875" style="54"/>
  </cols>
  <sheetData>
    <row r="1" spans="1:7" ht="13.2" x14ac:dyDescent="0.3">
      <c r="A1" s="599" t="s">
        <v>660</v>
      </c>
      <c r="B1" s="600"/>
      <c r="C1" s="600"/>
      <c r="D1" s="600"/>
      <c r="E1" s="600"/>
      <c r="F1" s="601"/>
      <c r="G1" s="78" t="s">
        <v>659</v>
      </c>
    </row>
    <row r="2" spans="1:7" ht="13.2" x14ac:dyDescent="0.3">
      <c r="A2" s="599" t="s">
        <v>731</v>
      </c>
      <c r="B2" s="600"/>
      <c r="C2" s="600"/>
      <c r="D2" s="600"/>
      <c r="E2" s="600"/>
      <c r="F2" s="601"/>
      <c r="G2" s="77" t="s">
        <v>730</v>
      </c>
    </row>
    <row r="3" spans="1:7" ht="13.2" x14ac:dyDescent="0.3">
      <c r="A3" s="602"/>
      <c r="B3" s="600"/>
      <c r="C3" s="600"/>
      <c r="D3" s="603"/>
      <c r="E3" s="603"/>
      <c r="F3" s="603"/>
      <c r="G3" s="600"/>
    </row>
    <row r="4" spans="1:7" ht="13.2" x14ac:dyDescent="0.3">
      <c r="A4" s="604" t="s">
        <v>729</v>
      </c>
      <c r="B4" s="605"/>
      <c r="C4" s="76" t="s">
        <v>652</v>
      </c>
      <c r="D4" s="608" t="s">
        <v>681</v>
      </c>
      <c r="E4" s="600"/>
      <c r="F4" s="601"/>
      <c r="G4" s="75" t="s">
        <v>650</v>
      </c>
    </row>
    <row r="5" spans="1:7" x14ac:dyDescent="0.3">
      <c r="A5" s="606"/>
      <c r="B5" s="607"/>
      <c r="C5" s="74" t="s">
        <v>674</v>
      </c>
      <c r="D5" s="74" t="s">
        <v>648</v>
      </c>
      <c r="E5" s="74" t="s">
        <v>647</v>
      </c>
      <c r="F5" s="74" t="s">
        <v>646</v>
      </c>
      <c r="G5" s="74" t="s">
        <v>728</v>
      </c>
    </row>
    <row r="6" spans="1:7" x14ac:dyDescent="0.3">
      <c r="A6" s="606"/>
      <c r="B6" s="607"/>
      <c r="C6" s="74" t="s">
        <v>644</v>
      </c>
      <c r="D6" s="74"/>
      <c r="E6" s="74"/>
      <c r="F6" s="74"/>
      <c r="G6" s="74"/>
    </row>
    <row r="7" spans="1:7" ht="13.2" x14ac:dyDescent="0.3">
      <c r="A7" s="565" t="s">
        <v>727</v>
      </c>
      <c r="B7" s="566"/>
      <c r="C7" s="67">
        <f>SUM(C8:C20)</f>
        <v>1805131457.1799998</v>
      </c>
      <c r="D7" s="67">
        <f>SUM(D8:D20)</f>
        <v>1647846938.3300002</v>
      </c>
      <c r="E7" s="67">
        <f>SUM(E8:E20)</f>
        <v>31327893.039999999</v>
      </c>
      <c r="F7" s="67">
        <f>SUM(F8:F20)</f>
        <v>26877654.400000002</v>
      </c>
      <c r="G7" s="67">
        <f t="shared" ref="G7:G20" si="0">C7-(D7+E7+F7)</f>
        <v>99078971.409999609</v>
      </c>
    </row>
    <row r="8" spans="1:7" x14ac:dyDescent="0.3">
      <c r="A8" s="69" t="s">
        <v>705</v>
      </c>
      <c r="B8" s="68" t="s">
        <v>704</v>
      </c>
      <c r="C8" s="67">
        <v>251939325.28999999</v>
      </c>
      <c r="D8" s="67">
        <v>204294587.99000001</v>
      </c>
      <c r="E8" s="67">
        <v>6388479.5</v>
      </c>
      <c r="F8" s="67">
        <v>13894465.970000001</v>
      </c>
      <c r="G8" s="67">
        <f t="shared" si="0"/>
        <v>27361791.829999983</v>
      </c>
    </row>
    <row r="9" spans="1:7" x14ac:dyDescent="0.3">
      <c r="A9" s="65"/>
      <c r="B9" s="65"/>
      <c r="C9" s="64">
        <v>0</v>
      </c>
      <c r="D9" s="64">
        <v>0</v>
      </c>
      <c r="E9" s="64">
        <v>0</v>
      </c>
      <c r="F9" s="64">
        <v>0</v>
      </c>
      <c r="G9" s="64">
        <f t="shared" si="0"/>
        <v>0</v>
      </c>
    </row>
    <row r="10" spans="1:7" x14ac:dyDescent="0.3">
      <c r="A10" s="66" t="s">
        <v>703</v>
      </c>
      <c r="B10" s="65" t="s">
        <v>702</v>
      </c>
      <c r="C10" s="64">
        <v>258311673.59</v>
      </c>
      <c r="D10" s="64">
        <v>254941144.33000001</v>
      </c>
      <c r="E10" s="64">
        <v>0</v>
      </c>
      <c r="F10" s="64">
        <v>102730.74</v>
      </c>
      <c r="G10" s="64">
        <f t="shared" si="0"/>
        <v>3267798.5199999809</v>
      </c>
    </row>
    <row r="11" spans="1:7" x14ac:dyDescent="0.3">
      <c r="A11" s="65"/>
      <c r="B11" s="65"/>
      <c r="C11" s="64">
        <v>0</v>
      </c>
      <c r="D11" s="64">
        <v>0</v>
      </c>
      <c r="E11" s="64">
        <v>0</v>
      </c>
      <c r="F11" s="64">
        <v>0</v>
      </c>
      <c r="G11" s="64">
        <f t="shared" si="0"/>
        <v>0</v>
      </c>
    </row>
    <row r="12" spans="1:7" x14ac:dyDescent="0.3">
      <c r="A12" s="66" t="s">
        <v>701</v>
      </c>
      <c r="B12" s="65" t="s">
        <v>700</v>
      </c>
      <c r="C12" s="64">
        <v>300000</v>
      </c>
      <c r="D12" s="64">
        <v>765</v>
      </c>
      <c r="E12" s="64">
        <v>0</v>
      </c>
      <c r="F12" s="64">
        <v>0</v>
      </c>
      <c r="G12" s="64">
        <f t="shared" si="0"/>
        <v>299235</v>
      </c>
    </row>
    <row r="13" spans="1:7" x14ac:dyDescent="0.3">
      <c r="A13" s="65"/>
      <c r="B13" s="65"/>
      <c r="C13" s="64">
        <v>0</v>
      </c>
      <c r="D13" s="64">
        <v>0</v>
      </c>
      <c r="E13" s="64">
        <v>0</v>
      </c>
      <c r="F13" s="64">
        <v>0</v>
      </c>
      <c r="G13" s="64">
        <f t="shared" si="0"/>
        <v>0</v>
      </c>
    </row>
    <row r="14" spans="1:7" x14ac:dyDescent="0.3">
      <c r="A14" s="66" t="s">
        <v>699</v>
      </c>
      <c r="B14" s="65" t="s">
        <v>726</v>
      </c>
      <c r="C14" s="64">
        <v>817391765.41999996</v>
      </c>
      <c r="D14" s="64">
        <v>759078466.98000002</v>
      </c>
      <c r="E14" s="64">
        <v>1622793.31</v>
      </c>
      <c r="F14" s="64">
        <v>8504454.3599999994</v>
      </c>
      <c r="G14" s="64">
        <f t="shared" si="0"/>
        <v>48186050.769999981</v>
      </c>
    </row>
    <row r="15" spans="1:7" x14ac:dyDescent="0.3">
      <c r="A15" s="65"/>
      <c r="B15" s="65"/>
      <c r="C15" s="64">
        <v>0</v>
      </c>
      <c r="D15" s="64">
        <v>0</v>
      </c>
      <c r="E15" s="64">
        <v>0</v>
      </c>
      <c r="F15" s="64">
        <v>0</v>
      </c>
      <c r="G15" s="64">
        <f t="shared" si="0"/>
        <v>0</v>
      </c>
    </row>
    <row r="16" spans="1:7" x14ac:dyDescent="0.3">
      <c r="A16" s="66" t="s">
        <v>697</v>
      </c>
      <c r="B16" s="65" t="s">
        <v>696</v>
      </c>
      <c r="C16" s="64">
        <v>1266657.1100000001</v>
      </c>
      <c r="D16" s="64">
        <v>880844.23</v>
      </c>
      <c r="E16" s="64">
        <v>0</v>
      </c>
      <c r="F16" s="64">
        <v>2414.21</v>
      </c>
      <c r="G16" s="64">
        <f t="shared" si="0"/>
        <v>383398.67000000016</v>
      </c>
    </row>
    <row r="17" spans="1:7" x14ac:dyDescent="0.3">
      <c r="A17" s="66" t="s">
        <v>694</v>
      </c>
      <c r="B17" s="65" t="s">
        <v>725</v>
      </c>
      <c r="C17" s="64">
        <v>87350000</v>
      </c>
      <c r="D17" s="64">
        <v>52978059.310000002</v>
      </c>
      <c r="E17" s="64">
        <v>23316620.23</v>
      </c>
      <c r="F17" s="64">
        <v>0</v>
      </c>
      <c r="G17" s="64">
        <f t="shared" si="0"/>
        <v>11055320.459999993</v>
      </c>
    </row>
    <row r="18" spans="1:7" x14ac:dyDescent="0.3">
      <c r="A18" s="66" t="s">
        <v>692</v>
      </c>
      <c r="B18" s="65" t="s">
        <v>724</v>
      </c>
      <c r="C18" s="64">
        <v>11229385.77</v>
      </c>
      <c r="D18" s="64">
        <v>3576145.7</v>
      </c>
      <c r="E18" s="64">
        <v>0</v>
      </c>
      <c r="F18" s="64">
        <v>4373589.12</v>
      </c>
      <c r="G18" s="64">
        <f t="shared" si="0"/>
        <v>3279650.9499999993</v>
      </c>
    </row>
    <row r="19" spans="1:7" x14ac:dyDescent="0.3">
      <c r="A19" s="66" t="s">
        <v>690</v>
      </c>
      <c r="B19" s="65" t="s">
        <v>723</v>
      </c>
      <c r="C19" s="64">
        <v>600000</v>
      </c>
      <c r="D19" s="64">
        <v>500000</v>
      </c>
      <c r="E19" s="64">
        <v>0</v>
      </c>
      <c r="F19" s="64">
        <v>0</v>
      </c>
      <c r="G19" s="64">
        <f t="shared" si="0"/>
        <v>100000</v>
      </c>
    </row>
    <row r="20" spans="1:7" x14ac:dyDescent="0.3">
      <c r="A20" s="63" t="s">
        <v>636</v>
      </c>
      <c r="B20" s="62" t="s">
        <v>717</v>
      </c>
      <c r="C20" s="60">
        <v>376742650</v>
      </c>
      <c r="D20" s="60">
        <v>371596924.79000002</v>
      </c>
      <c r="E20" s="60">
        <v>0</v>
      </c>
      <c r="F20" s="60">
        <v>0</v>
      </c>
      <c r="G20" s="60">
        <f t="shared" si="0"/>
        <v>5145725.2099999785</v>
      </c>
    </row>
    <row r="22" spans="1:7" x14ac:dyDescent="0.3">
      <c r="A22" s="73" t="s">
        <v>368</v>
      </c>
      <c r="B22" s="72" t="s">
        <v>722</v>
      </c>
      <c r="C22" s="71">
        <v>316401531.06</v>
      </c>
      <c r="D22" s="70"/>
      <c r="E22" s="70"/>
      <c r="F22" s="70"/>
      <c r="G22" s="70"/>
    </row>
    <row r="24" spans="1:7" ht="13.2" x14ac:dyDescent="0.3">
      <c r="A24" s="565" t="s">
        <v>716</v>
      </c>
      <c r="B24" s="566"/>
      <c r="C24" s="59"/>
      <c r="D24" s="58"/>
      <c r="E24" s="58"/>
      <c r="F24" s="58"/>
      <c r="G24" s="58"/>
    </row>
    <row r="25" spans="1:7" ht="13.2" x14ac:dyDescent="0.3">
      <c r="A25" s="567" t="s">
        <v>675</v>
      </c>
      <c r="B25" s="568"/>
      <c r="C25" s="57"/>
      <c r="D25" s="56"/>
      <c r="E25" s="56"/>
      <c r="F25" s="56"/>
      <c r="G25" s="56"/>
    </row>
    <row r="27" spans="1:7" ht="13.2" x14ac:dyDescent="0.3">
      <c r="A27" s="565" t="s">
        <v>721</v>
      </c>
      <c r="B27" s="566"/>
      <c r="C27" s="67">
        <f>SUM(C28:C37)</f>
        <v>2058812579</v>
      </c>
      <c r="D27" s="67">
        <f>SUM(D28:D37)</f>
        <v>2014582389.8900001</v>
      </c>
      <c r="E27" s="67">
        <f>SUM(E28:E37)</f>
        <v>61057.08</v>
      </c>
      <c r="F27" s="67">
        <f>SUM(F28:F37)</f>
        <v>110747.67</v>
      </c>
      <c r="G27" s="67">
        <f t="shared" ref="G27:G37" si="1">C27-(D27+E27+F27)</f>
        <v>44058384.359999895</v>
      </c>
    </row>
    <row r="28" spans="1:7" x14ac:dyDescent="0.3">
      <c r="A28" s="69" t="s">
        <v>673</v>
      </c>
      <c r="B28" s="68" t="s">
        <v>672</v>
      </c>
      <c r="C28" s="67">
        <v>10195000</v>
      </c>
      <c r="D28" s="67">
        <v>7205739.7699999996</v>
      </c>
      <c r="E28" s="67">
        <v>61057.08</v>
      </c>
      <c r="F28" s="67">
        <v>110747.67</v>
      </c>
      <c r="G28" s="67">
        <f t="shared" si="1"/>
        <v>2817455.4800000004</v>
      </c>
    </row>
    <row r="29" spans="1:7" x14ac:dyDescent="0.3">
      <c r="A29" s="66" t="s">
        <v>669</v>
      </c>
      <c r="B29" s="65" t="s">
        <v>668</v>
      </c>
      <c r="C29" s="64">
        <v>386329128</v>
      </c>
      <c r="D29" s="64">
        <v>319301501</v>
      </c>
      <c r="E29" s="64">
        <v>0</v>
      </c>
      <c r="F29" s="64">
        <v>0</v>
      </c>
      <c r="G29" s="64">
        <f t="shared" si="1"/>
        <v>67027627</v>
      </c>
    </row>
    <row r="30" spans="1:7" x14ac:dyDescent="0.3">
      <c r="A30" s="66" t="s">
        <v>671</v>
      </c>
      <c r="B30" s="65" t="s">
        <v>720</v>
      </c>
      <c r="C30" s="64">
        <v>716907342</v>
      </c>
      <c r="D30" s="64">
        <v>800453377.75</v>
      </c>
      <c r="E30" s="64">
        <v>0</v>
      </c>
      <c r="F30" s="64">
        <v>0</v>
      </c>
      <c r="G30" s="64">
        <f t="shared" si="1"/>
        <v>-83546035.75</v>
      </c>
    </row>
    <row r="31" spans="1:7" x14ac:dyDescent="0.3">
      <c r="A31" s="66" t="s">
        <v>667</v>
      </c>
      <c r="B31" s="65" t="s">
        <v>666</v>
      </c>
      <c r="C31" s="64">
        <v>526531612.23000002</v>
      </c>
      <c r="D31" s="64">
        <v>472898713.66000003</v>
      </c>
      <c r="E31" s="64">
        <v>0</v>
      </c>
      <c r="F31" s="64">
        <v>0</v>
      </c>
      <c r="G31" s="64">
        <f t="shared" si="1"/>
        <v>53632898.569999993</v>
      </c>
    </row>
    <row r="32" spans="1:7" x14ac:dyDescent="0.3">
      <c r="A32" s="66" t="s">
        <v>665</v>
      </c>
      <c r="B32" s="65" t="s">
        <v>664</v>
      </c>
      <c r="C32" s="64">
        <v>3829931.77</v>
      </c>
      <c r="D32" s="64">
        <v>7427404.8799999999</v>
      </c>
      <c r="E32" s="64">
        <v>0</v>
      </c>
      <c r="F32" s="64">
        <v>0</v>
      </c>
      <c r="G32" s="64">
        <f t="shared" si="1"/>
        <v>-3597473.11</v>
      </c>
    </row>
    <row r="33" spans="1:7" x14ac:dyDescent="0.3">
      <c r="A33" s="66" t="s">
        <v>643</v>
      </c>
      <c r="B33" s="65" t="s">
        <v>719</v>
      </c>
      <c r="C33" s="64">
        <v>35500000</v>
      </c>
      <c r="D33" s="64">
        <v>32612785.629999999</v>
      </c>
      <c r="E33" s="64">
        <v>0</v>
      </c>
      <c r="F33" s="64">
        <v>0</v>
      </c>
      <c r="G33" s="64">
        <f t="shared" si="1"/>
        <v>2887214.370000001</v>
      </c>
    </row>
    <row r="34" spans="1:7" x14ac:dyDescent="0.3">
      <c r="A34" s="66" t="s">
        <v>641</v>
      </c>
      <c r="B34" s="65" t="s">
        <v>718</v>
      </c>
      <c r="C34" s="64">
        <v>3748378</v>
      </c>
      <c r="D34" s="64">
        <v>6047247.8700000001</v>
      </c>
      <c r="E34" s="64">
        <v>0</v>
      </c>
      <c r="F34" s="64">
        <v>0</v>
      </c>
      <c r="G34" s="64">
        <f t="shared" si="1"/>
        <v>-2298869.87</v>
      </c>
    </row>
    <row r="35" spans="1:7" x14ac:dyDescent="0.3">
      <c r="A35" s="66" t="s">
        <v>639</v>
      </c>
      <c r="B35" s="65" t="s">
        <v>638</v>
      </c>
      <c r="C35" s="64">
        <v>33100000</v>
      </c>
      <c r="D35" s="64">
        <v>31900000</v>
      </c>
      <c r="E35" s="64">
        <v>0</v>
      </c>
      <c r="F35" s="64">
        <v>0</v>
      </c>
      <c r="G35" s="64">
        <f t="shared" si="1"/>
        <v>1200000</v>
      </c>
    </row>
    <row r="36" spans="1:7" x14ac:dyDescent="0.3">
      <c r="A36" s="66" t="s">
        <v>663</v>
      </c>
      <c r="B36" s="65" t="s">
        <v>662</v>
      </c>
      <c r="C36" s="64">
        <v>3165812</v>
      </c>
      <c r="D36" s="64">
        <v>4045627.25</v>
      </c>
      <c r="E36" s="64">
        <v>0</v>
      </c>
      <c r="F36" s="64">
        <v>0</v>
      </c>
      <c r="G36" s="64">
        <f t="shared" si="1"/>
        <v>-879815.25</v>
      </c>
    </row>
    <row r="37" spans="1:7" x14ac:dyDescent="0.3">
      <c r="A37" s="63" t="s">
        <v>636</v>
      </c>
      <c r="B37" s="62" t="s">
        <v>717</v>
      </c>
      <c r="C37" s="60">
        <v>339505375</v>
      </c>
      <c r="D37" s="60">
        <v>332689992.07999998</v>
      </c>
      <c r="E37" s="60">
        <v>0</v>
      </c>
      <c r="F37" s="61">
        <v>0</v>
      </c>
      <c r="G37" s="60">
        <f t="shared" si="1"/>
        <v>6815382.9200000167</v>
      </c>
    </row>
    <row r="39" spans="1:7" ht="13.2" x14ac:dyDescent="0.3">
      <c r="A39" s="565" t="s">
        <v>716</v>
      </c>
      <c r="B39" s="566"/>
      <c r="C39" s="59"/>
      <c r="D39" s="58"/>
      <c r="E39" s="58"/>
      <c r="F39" s="58"/>
      <c r="G39" s="58"/>
    </row>
    <row r="40" spans="1:7" ht="13.2" x14ac:dyDescent="0.3">
      <c r="A40" s="567" t="s">
        <v>675</v>
      </c>
      <c r="B40" s="568"/>
      <c r="C40" s="57">
        <v>62720409.240000002</v>
      </c>
      <c r="D40" s="56"/>
      <c r="E40" s="56"/>
      <c r="F40" s="56"/>
      <c r="G40" s="56"/>
    </row>
    <row r="42" spans="1:7" ht="19.05" customHeight="1" x14ac:dyDescent="0.3">
      <c r="A42" s="548" t="s">
        <v>715</v>
      </c>
      <c r="B42" s="609"/>
      <c r="C42" s="609"/>
      <c r="D42" s="609"/>
      <c r="E42" s="609"/>
      <c r="F42" s="609"/>
      <c r="G42" s="609"/>
    </row>
    <row r="43" spans="1:7" ht="7.95" customHeight="1" x14ac:dyDescent="0.3">
      <c r="A43" s="55" t="s">
        <v>714</v>
      </c>
    </row>
  </sheetData>
  <mergeCells count="12">
    <mergeCell ref="A7:B7"/>
    <mergeCell ref="A27:B27"/>
    <mergeCell ref="A42:G42"/>
    <mergeCell ref="A39:B39"/>
    <mergeCell ref="A40:B40"/>
    <mergeCell ref="A24:B24"/>
    <mergeCell ref="A25:B25"/>
    <mergeCell ref="A1:F1"/>
    <mergeCell ref="A2:F2"/>
    <mergeCell ref="A3:G3"/>
    <mergeCell ref="A4:B6"/>
    <mergeCell ref="D4:F4"/>
  </mergeCells>
  <printOptions horizontalCentered="1"/>
  <pageMargins left="0.78740157480314965" right="0.78740157480314965" top="0.59055118110236227" bottom="0.59055118110236227" header="0.51181102362204722" footer="0.51181102362204722"/>
  <pageSetup paperSize="9" scale="98"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6"/>
  <sheetViews>
    <sheetView showGridLines="0" view="pageBreakPreview" zoomScale="60" zoomScaleNormal="100" workbookViewId="0">
      <selection activeCell="C46" sqref="C46"/>
    </sheetView>
  </sheetViews>
  <sheetFormatPr baseColWidth="10" defaultRowHeight="10.199999999999999" x14ac:dyDescent="0.3"/>
  <cols>
    <col min="1" max="1" width="10.77734375" style="3" customWidth="1"/>
    <col min="2" max="2" width="45.77734375" style="19" customWidth="1"/>
    <col min="3" max="6" width="15.77734375" style="3" customWidth="1"/>
    <col min="7" max="7" width="11.6640625" style="3" bestFit="1" customWidth="1"/>
    <col min="8" max="16384" width="11.5546875" style="3"/>
  </cols>
  <sheetData>
    <row r="1" spans="1:7" ht="13.2" x14ac:dyDescent="0.3">
      <c r="A1" s="452" t="s">
        <v>660</v>
      </c>
      <c r="B1" s="453"/>
      <c r="C1" s="453"/>
      <c r="D1" s="453"/>
      <c r="E1" s="453"/>
      <c r="F1" s="453"/>
      <c r="G1" s="10" t="s">
        <v>659</v>
      </c>
    </row>
    <row r="2" spans="1:7" ht="13.2" x14ac:dyDescent="0.3">
      <c r="A2" s="452" t="s">
        <v>687</v>
      </c>
      <c r="B2" s="453"/>
      <c r="C2" s="453"/>
      <c r="D2" s="453"/>
      <c r="E2" s="453"/>
      <c r="F2" s="453"/>
      <c r="G2" s="10" t="s">
        <v>686</v>
      </c>
    </row>
    <row r="3" spans="1:7" ht="13.2" x14ac:dyDescent="0.3">
      <c r="A3" s="431" t="s">
        <v>685</v>
      </c>
      <c r="B3" s="469"/>
      <c r="C3" s="469"/>
      <c r="D3" s="469"/>
      <c r="E3" s="469"/>
      <c r="F3" s="469"/>
      <c r="G3" s="469"/>
    </row>
    <row r="4" spans="1:7" ht="13.2" x14ac:dyDescent="0.3">
      <c r="A4" s="431" t="s">
        <v>707</v>
      </c>
      <c r="B4" s="469"/>
      <c r="C4" s="469"/>
      <c r="D4" s="469"/>
      <c r="E4" s="469"/>
      <c r="F4" s="469"/>
      <c r="G4" s="469"/>
    </row>
    <row r="5" spans="1:7" ht="13.2" x14ac:dyDescent="0.3">
      <c r="A5" s="468"/>
      <c r="B5" s="469"/>
      <c r="C5" s="469"/>
      <c r="D5" s="469"/>
      <c r="E5" s="469"/>
      <c r="F5" s="469"/>
      <c r="G5" s="469"/>
    </row>
    <row r="6" spans="1:7" ht="13.2" x14ac:dyDescent="0.3">
      <c r="A6" s="431" t="s">
        <v>713</v>
      </c>
      <c r="B6" s="469"/>
      <c r="C6" s="469"/>
      <c r="D6" s="469"/>
      <c r="E6" s="469"/>
      <c r="F6" s="469"/>
      <c r="G6" s="469"/>
    </row>
    <row r="7" spans="1:7" ht="13.2" x14ac:dyDescent="0.3">
      <c r="A7" s="44" t="s">
        <v>654</v>
      </c>
      <c r="B7" s="18" t="s">
        <v>653</v>
      </c>
      <c r="C7" s="43" t="s">
        <v>682</v>
      </c>
      <c r="D7" s="454" t="s">
        <v>681</v>
      </c>
      <c r="E7" s="453"/>
      <c r="F7" s="453"/>
      <c r="G7" s="43" t="s">
        <v>652</v>
      </c>
    </row>
    <row r="8" spans="1:7" x14ac:dyDescent="0.3">
      <c r="A8" s="42" t="s">
        <v>628</v>
      </c>
      <c r="B8" s="41"/>
      <c r="C8" s="40"/>
      <c r="D8" s="40" t="s">
        <v>648</v>
      </c>
      <c r="E8" s="40" t="s">
        <v>647</v>
      </c>
      <c r="F8" s="40" t="s">
        <v>646</v>
      </c>
      <c r="G8" s="40" t="s">
        <v>680</v>
      </c>
    </row>
    <row r="9" spans="1:7" x14ac:dyDescent="0.3">
      <c r="A9" s="39"/>
      <c r="B9" s="17"/>
      <c r="C9" s="39" t="s">
        <v>644</v>
      </c>
      <c r="D9" s="39"/>
      <c r="E9" s="39"/>
      <c r="F9" s="39"/>
      <c r="G9" s="39"/>
    </row>
    <row r="10" spans="1:7" x14ac:dyDescent="0.3">
      <c r="A10" s="38" t="s">
        <v>705</v>
      </c>
      <c r="B10" s="37" t="s">
        <v>704</v>
      </c>
      <c r="C10" s="22">
        <v>232841971.33000001</v>
      </c>
      <c r="D10" s="22">
        <v>190220090.46000001</v>
      </c>
      <c r="E10" s="22">
        <v>6256038.3399999999</v>
      </c>
      <c r="F10" s="22">
        <v>11303520.65</v>
      </c>
      <c r="G10" s="22">
        <f t="shared" ref="G10:G41" si="0">C10-D10-E10-F10</f>
        <v>25062321.880000003</v>
      </c>
    </row>
    <row r="11" spans="1:7" x14ac:dyDescent="0.3">
      <c r="A11" s="33" t="s">
        <v>367</v>
      </c>
      <c r="B11" s="32" t="s">
        <v>366</v>
      </c>
      <c r="C11" s="30">
        <v>17873109.559999999</v>
      </c>
      <c r="D11" s="30">
        <v>15376491.6</v>
      </c>
      <c r="E11" s="30">
        <v>2107397.56</v>
      </c>
      <c r="F11" s="30">
        <v>7356.34</v>
      </c>
      <c r="G11" s="30">
        <f t="shared" si="0"/>
        <v>381864.05999999895</v>
      </c>
    </row>
    <row r="12" spans="1:7" ht="20.399999999999999" x14ac:dyDescent="0.3">
      <c r="A12" s="33" t="s">
        <v>365</v>
      </c>
      <c r="B12" s="32" t="s">
        <v>364</v>
      </c>
      <c r="C12" s="30">
        <v>73521.73</v>
      </c>
      <c r="D12" s="30">
        <v>36795.69</v>
      </c>
      <c r="E12" s="30">
        <v>0</v>
      </c>
      <c r="F12" s="30">
        <v>0</v>
      </c>
      <c r="G12" s="30">
        <f t="shared" si="0"/>
        <v>36726.039999999994</v>
      </c>
    </row>
    <row r="13" spans="1:7" x14ac:dyDescent="0.3">
      <c r="A13" s="33" t="s">
        <v>363</v>
      </c>
      <c r="B13" s="32" t="s">
        <v>362</v>
      </c>
      <c r="C13" s="30">
        <v>996701.25</v>
      </c>
      <c r="D13" s="30">
        <v>744660</v>
      </c>
      <c r="E13" s="30">
        <v>97955.59</v>
      </c>
      <c r="F13" s="30">
        <v>0</v>
      </c>
      <c r="G13" s="30">
        <f t="shared" si="0"/>
        <v>154085.66</v>
      </c>
    </row>
    <row r="14" spans="1:7" x14ac:dyDescent="0.3">
      <c r="A14" s="33" t="s">
        <v>361</v>
      </c>
      <c r="B14" s="32" t="s">
        <v>360</v>
      </c>
      <c r="C14" s="30">
        <v>228560</v>
      </c>
      <c r="D14" s="30">
        <v>210733.77</v>
      </c>
      <c r="E14" s="30">
        <v>0</v>
      </c>
      <c r="F14" s="30">
        <v>0</v>
      </c>
      <c r="G14" s="30">
        <f t="shared" si="0"/>
        <v>17826.23000000001</v>
      </c>
    </row>
    <row r="15" spans="1:7" x14ac:dyDescent="0.3">
      <c r="A15" s="33" t="s">
        <v>359</v>
      </c>
      <c r="B15" s="32" t="s">
        <v>358</v>
      </c>
      <c r="C15" s="30">
        <v>53260</v>
      </c>
      <c r="D15" s="30">
        <v>28065.08</v>
      </c>
      <c r="E15" s="30">
        <v>0</v>
      </c>
      <c r="F15" s="30">
        <v>0</v>
      </c>
      <c r="G15" s="30">
        <f t="shared" si="0"/>
        <v>25194.92</v>
      </c>
    </row>
    <row r="16" spans="1:7" x14ac:dyDescent="0.3">
      <c r="A16" s="33" t="s">
        <v>357</v>
      </c>
      <c r="B16" s="32" t="s">
        <v>356</v>
      </c>
      <c r="C16" s="30">
        <v>600</v>
      </c>
      <c r="D16" s="30">
        <v>592.75</v>
      </c>
      <c r="E16" s="30">
        <v>0</v>
      </c>
      <c r="F16" s="30">
        <v>0</v>
      </c>
      <c r="G16" s="30">
        <f t="shared" si="0"/>
        <v>7.25</v>
      </c>
    </row>
    <row r="17" spans="1:7" x14ac:dyDescent="0.3">
      <c r="A17" s="33" t="s">
        <v>355</v>
      </c>
      <c r="B17" s="32" t="s">
        <v>354</v>
      </c>
      <c r="C17" s="30">
        <v>49911.839999999997</v>
      </c>
      <c r="D17" s="30">
        <v>24682.49</v>
      </c>
      <c r="E17" s="30">
        <v>0</v>
      </c>
      <c r="F17" s="30">
        <v>11538.18</v>
      </c>
      <c r="G17" s="30">
        <f t="shared" si="0"/>
        <v>13691.169999999995</v>
      </c>
    </row>
    <row r="18" spans="1:7" x14ac:dyDescent="0.3">
      <c r="A18" s="33" t="s">
        <v>353</v>
      </c>
      <c r="B18" s="32" t="s">
        <v>352</v>
      </c>
      <c r="C18" s="30">
        <v>256786.16</v>
      </c>
      <c r="D18" s="30">
        <v>229344.61</v>
      </c>
      <c r="E18" s="30">
        <v>0</v>
      </c>
      <c r="F18" s="30">
        <v>723.74</v>
      </c>
      <c r="G18" s="30">
        <f t="shared" si="0"/>
        <v>26717.810000000016</v>
      </c>
    </row>
    <row r="19" spans="1:7" x14ac:dyDescent="0.3">
      <c r="A19" s="33" t="s">
        <v>351</v>
      </c>
      <c r="B19" s="32" t="s">
        <v>350</v>
      </c>
      <c r="C19" s="30">
        <v>162600</v>
      </c>
      <c r="D19" s="30">
        <v>139184.76</v>
      </c>
      <c r="E19" s="30">
        <v>22678.2</v>
      </c>
      <c r="F19" s="30">
        <v>0</v>
      </c>
      <c r="G19" s="30">
        <f t="shared" si="0"/>
        <v>737.03999999998996</v>
      </c>
    </row>
    <row r="20" spans="1:7" x14ac:dyDescent="0.3">
      <c r="A20" s="33" t="s">
        <v>349</v>
      </c>
      <c r="B20" s="32" t="s">
        <v>348</v>
      </c>
      <c r="C20" s="30">
        <v>293138.09000000003</v>
      </c>
      <c r="D20" s="30">
        <v>247860.72</v>
      </c>
      <c r="E20" s="30">
        <v>0</v>
      </c>
      <c r="F20" s="30">
        <v>0</v>
      </c>
      <c r="G20" s="30">
        <f t="shared" si="0"/>
        <v>45277.370000000024</v>
      </c>
    </row>
    <row r="21" spans="1:7" ht="20.399999999999999" x14ac:dyDescent="0.3">
      <c r="A21" s="33" t="s">
        <v>347</v>
      </c>
      <c r="B21" s="32" t="s">
        <v>346</v>
      </c>
      <c r="C21" s="30">
        <v>138510</v>
      </c>
      <c r="D21" s="30">
        <v>16032.62</v>
      </c>
      <c r="E21" s="30">
        <v>0</v>
      </c>
      <c r="F21" s="30">
        <v>2110</v>
      </c>
      <c r="G21" s="30">
        <f t="shared" si="0"/>
        <v>120367.38</v>
      </c>
    </row>
    <row r="22" spans="1:7" x14ac:dyDescent="0.3">
      <c r="A22" s="33" t="s">
        <v>345</v>
      </c>
      <c r="B22" s="32" t="s">
        <v>344</v>
      </c>
      <c r="C22" s="30">
        <v>14200</v>
      </c>
      <c r="D22" s="30">
        <v>3759.53</v>
      </c>
      <c r="E22" s="30">
        <v>0</v>
      </c>
      <c r="F22" s="30">
        <v>0</v>
      </c>
      <c r="G22" s="30">
        <f t="shared" si="0"/>
        <v>10440.469999999999</v>
      </c>
    </row>
    <row r="23" spans="1:7" x14ac:dyDescent="0.3">
      <c r="A23" s="33" t="s">
        <v>343</v>
      </c>
      <c r="B23" s="32" t="s">
        <v>342</v>
      </c>
      <c r="C23" s="30">
        <v>142349193.02000001</v>
      </c>
      <c r="D23" s="30">
        <v>126963969.88</v>
      </c>
      <c r="E23" s="30">
        <v>82387.22</v>
      </c>
      <c r="F23" s="30">
        <v>1252180.57</v>
      </c>
      <c r="G23" s="30">
        <f t="shared" si="0"/>
        <v>14050655.350000015</v>
      </c>
    </row>
    <row r="24" spans="1:7" x14ac:dyDescent="0.3">
      <c r="A24" s="33" t="s">
        <v>339</v>
      </c>
      <c r="B24" s="32" t="s">
        <v>338</v>
      </c>
      <c r="C24" s="30">
        <v>9119748.0800000001</v>
      </c>
      <c r="D24" s="30">
        <v>8934065.6500000004</v>
      </c>
      <c r="E24" s="30">
        <v>0</v>
      </c>
      <c r="F24" s="30">
        <v>0.14000000000000001</v>
      </c>
      <c r="G24" s="30">
        <f t="shared" si="0"/>
        <v>185682.28999999969</v>
      </c>
    </row>
    <row r="25" spans="1:7" x14ac:dyDescent="0.3">
      <c r="A25" s="33" t="s">
        <v>337</v>
      </c>
      <c r="B25" s="32" t="s">
        <v>336</v>
      </c>
      <c r="C25" s="30">
        <v>840712.5</v>
      </c>
      <c r="D25" s="30">
        <v>805702.82</v>
      </c>
      <c r="E25" s="30">
        <v>0</v>
      </c>
      <c r="F25" s="30">
        <v>19760.45</v>
      </c>
      <c r="G25" s="30">
        <f t="shared" si="0"/>
        <v>15249.23000000005</v>
      </c>
    </row>
    <row r="26" spans="1:7" x14ac:dyDescent="0.3">
      <c r="A26" s="33" t="s">
        <v>335</v>
      </c>
      <c r="B26" s="32" t="s">
        <v>334</v>
      </c>
      <c r="C26" s="30">
        <v>260350</v>
      </c>
      <c r="D26" s="30">
        <v>219867.33</v>
      </c>
      <c r="E26" s="30">
        <v>35237.519999999997</v>
      </c>
      <c r="F26" s="30">
        <v>0</v>
      </c>
      <c r="G26" s="30">
        <f t="shared" si="0"/>
        <v>5245.150000000016</v>
      </c>
    </row>
    <row r="27" spans="1:7" x14ac:dyDescent="0.3">
      <c r="A27" s="33" t="s">
        <v>333</v>
      </c>
      <c r="B27" s="32" t="s">
        <v>332</v>
      </c>
      <c r="C27" s="30">
        <v>1850805.94</v>
      </c>
      <c r="D27" s="30">
        <v>1760779.39</v>
      </c>
      <c r="E27" s="30">
        <v>0</v>
      </c>
      <c r="F27" s="30">
        <v>0</v>
      </c>
      <c r="G27" s="30">
        <f t="shared" si="0"/>
        <v>90026.550000000047</v>
      </c>
    </row>
    <row r="28" spans="1:7" x14ac:dyDescent="0.3">
      <c r="A28" s="33" t="s">
        <v>331</v>
      </c>
      <c r="B28" s="32" t="s">
        <v>330</v>
      </c>
      <c r="C28" s="30">
        <v>105736.2</v>
      </c>
      <c r="D28" s="30">
        <v>86005.39</v>
      </c>
      <c r="E28" s="30">
        <v>0</v>
      </c>
      <c r="F28" s="30">
        <v>6173.91</v>
      </c>
      <c r="G28" s="30">
        <f t="shared" si="0"/>
        <v>13556.899999999998</v>
      </c>
    </row>
    <row r="29" spans="1:7" x14ac:dyDescent="0.3">
      <c r="A29" s="33" t="s">
        <v>329</v>
      </c>
      <c r="B29" s="32" t="s">
        <v>328</v>
      </c>
      <c r="C29" s="30">
        <v>13669.45</v>
      </c>
      <c r="D29" s="30">
        <v>0</v>
      </c>
      <c r="E29" s="30">
        <v>0</v>
      </c>
      <c r="F29" s="30">
        <v>0</v>
      </c>
      <c r="G29" s="30">
        <f t="shared" si="0"/>
        <v>13669.45</v>
      </c>
    </row>
    <row r="30" spans="1:7" x14ac:dyDescent="0.3">
      <c r="A30" s="33" t="s">
        <v>327</v>
      </c>
      <c r="B30" s="32" t="s">
        <v>326</v>
      </c>
      <c r="C30" s="30">
        <v>3917803.67</v>
      </c>
      <c r="D30" s="30">
        <v>1428864.79</v>
      </c>
      <c r="E30" s="30">
        <v>98655.85</v>
      </c>
      <c r="F30" s="30">
        <v>1693681</v>
      </c>
      <c r="G30" s="30">
        <f t="shared" si="0"/>
        <v>696602.0299999998</v>
      </c>
    </row>
    <row r="31" spans="1:7" x14ac:dyDescent="0.3">
      <c r="A31" s="33" t="s">
        <v>325</v>
      </c>
      <c r="B31" s="32" t="s">
        <v>324</v>
      </c>
      <c r="C31" s="30">
        <v>81509.899999999994</v>
      </c>
      <c r="D31" s="30">
        <v>81509.899999999994</v>
      </c>
      <c r="E31" s="30">
        <v>0</v>
      </c>
      <c r="F31" s="30">
        <v>0</v>
      </c>
      <c r="G31" s="30">
        <f t="shared" si="0"/>
        <v>0</v>
      </c>
    </row>
    <row r="32" spans="1:7" x14ac:dyDescent="0.3">
      <c r="A32" s="33" t="s">
        <v>323</v>
      </c>
      <c r="B32" s="32" t="s">
        <v>322</v>
      </c>
      <c r="C32" s="30">
        <v>4100</v>
      </c>
      <c r="D32" s="30">
        <v>0</v>
      </c>
      <c r="E32" s="30">
        <v>0</v>
      </c>
      <c r="F32" s="30">
        <v>4100</v>
      </c>
      <c r="G32" s="30">
        <f t="shared" si="0"/>
        <v>0</v>
      </c>
    </row>
    <row r="33" spans="1:7" x14ac:dyDescent="0.3">
      <c r="A33" s="33" t="s">
        <v>321</v>
      </c>
      <c r="B33" s="32" t="s">
        <v>320</v>
      </c>
      <c r="C33" s="30">
        <v>458950.81</v>
      </c>
      <c r="D33" s="30">
        <v>409190.47</v>
      </c>
      <c r="E33" s="30">
        <v>12497.07</v>
      </c>
      <c r="F33" s="30">
        <v>8788.56</v>
      </c>
      <c r="G33" s="30">
        <f t="shared" si="0"/>
        <v>28474.710000000028</v>
      </c>
    </row>
    <row r="34" spans="1:7" x14ac:dyDescent="0.3">
      <c r="A34" s="33" t="s">
        <v>319</v>
      </c>
      <c r="B34" s="32" t="s">
        <v>318</v>
      </c>
      <c r="C34" s="30">
        <v>532177</v>
      </c>
      <c r="D34" s="30">
        <v>371560.7</v>
      </c>
      <c r="E34" s="30">
        <v>47873.9</v>
      </c>
      <c r="F34" s="30">
        <v>0</v>
      </c>
      <c r="G34" s="30">
        <f t="shared" si="0"/>
        <v>112742.39999999999</v>
      </c>
    </row>
    <row r="35" spans="1:7" x14ac:dyDescent="0.3">
      <c r="A35" s="33" t="s">
        <v>317</v>
      </c>
      <c r="B35" s="32" t="s">
        <v>316</v>
      </c>
      <c r="C35" s="30">
        <v>1519683.47</v>
      </c>
      <c r="D35" s="30">
        <v>1221249.22</v>
      </c>
      <c r="E35" s="30">
        <v>185346.32</v>
      </c>
      <c r="F35" s="30">
        <v>66283.149999999994</v>
      </c>
      <c r="G35" s="30">
        <f t="shared" si="0"/>
        <v>46804.78</v>
      </c>
    </row>
    <row r="36" spans="1:7" x14ac:dyDescent="0.3">
      <c r="A36" s="33" t="s">
        <v>315</v>
      </c>
      <c r="B36" s="32" t="s">
        <v>314</v>
      </c>
      <c r="C36" s="30">
        <v>15259.58</v>
      </c>
      <c r="D36" s="30">
        <v>0</v>
      </c>
      <c r="E36" s="30">
        <v>0</v>
      </c>
      <c r="F36" s="30">
        <v>0</v>
      </c>
      <c r="G36" s="30">
        <f t="shared" si="0"/>
        <v>15259.58</v>
      </c>
    </row>
    <row r="37" spans="1:7" x14ac:dyDescent="0.3">
      <c r="A37" s="33" t="s">
        <v>313</v>
      </c>
      <c r="B37" s="32" t="s">
        <v>312</v>
      </c>
      <c r="C37" s="30">
        <v>1332154.53</v>
      </c>
      <c r="D37" s="30">
        <v>1312663.1100000001</v>
      </c>
      <c r="E37" s="30">
        <v>0</v>
      </c>
      <c r="F37" s="30">
        <v>0</v>
      </c>
      <c r="G37" s="30">
        <f t="shared" si="0"/>
        <v>19491.419999999925</v>
      </c>
    </row>
    <row r="38" spans="1:7" x14ac:dyDescent="0.3">
      <c r="A38" s="33" t="s">
        <v>311</v>
      </c>
      <c r="B38" s="32" t="s">
        <v>310</v>
      </c>
      <c r="C38" s="30">
        <v>44027.86</v>
      </c>
      <c r="D38" s="30">
        <v>42196.82</v>
      </c>
      <c r="E38" s="30">
        <v>0</v>
      </c>
      <c r="F38" s="30">
        <v>0</v>
      </c>
      <c r="G38" s="30">
        <f t="shared" si="0"/>
        <v>1831.0400000000009</v>
      </c>
    </row>
    <row r="39" spans="1:7" x14ac:dyDescent="0.3">
      <c r="A39" s="33" t="s">
        <v>309</v>
      </c>
      <c r="B39" s="32" t="s">
        <v>308</v>
      </c>
      <c r="C39" s="30">
        <v>4788042.21</v>
      </c>
      <c r="D39" s="30">
        <v>2707201.9</v>
      </c>
      <c r="E39" s="30">
        <v>191674.9</v>
      </c>
      <c r="F39" s="30">
        <v>836220.78</v>
      </c>
      <c r="G39" s="30">
        <f t="shared" si="0"/>
        <v>1052944.6300000001</v>
      </c>
    </row>
    <row r="40" spans="1:7" x14ac:dyDescent="0.3">
      <c r="A40" s="33" t="s">
        <v>307</v>
      </c>
      <c r="B40" s="32" t="s">
        <v>306</v>
      </c>
      <c r="C40" s="30">
        <v>549123.29</v>
      </c>
      <c r="D40" s="30">
        <v>271482.11</v>
      </c>
      <c r="E40" s="30">
        <v>0</v>
      </c>
      <c r="F40" s="30">
        <v>9942.06</v>
      </c>
      <c r="G40" s="30">
        <f t="shared" si="0"/>
        <v>267699.12000000005</v>
      </c>
    </row>
    <row r="41" spans="1:7" x14ac:dyDescent="0.3">
      <c r="A41" s="33" t="s">
        <v>305</v>
      </c>
      <c r="B41" s="32" t="s">
        <v>304</v>
      </c>
      <c r="C41" s="30">
        <v>28000</v>
      </c>
      <c r="D41" s="30">
        <v>23942.84</v>
      </c>
      <c r="E41" s="30">
        <v>0</v>
      </c>
      <c r="F41" s="30">
        <v>0</v>
      </c>
      <c r="G41" s="30">
        <f t="shared" si="0"/>
        <v>4057.16</v>
      </c>
    </row>
    <row r="42" spans="1:7" x14ac:dyDescent="0.3">
      <c r="A42" s="33" t="s">
        <v>303</v>
      </c>
      <c r="B42" s="32" t="s">
        <v>302</v>
      </c>
      <c r="C42" s="30">
        <v>304321.05</v>
      </c>
      <c r="D42" s="30">
        <v>160753.38</v>
      </c>
      <c r="E42" s="30">
        <v>25630</v>
      </c>
      <c r="F42" s="30">
        <v>60000</v>
      </c>
      <c r="G42" s="30">
        <f t="shared" ref="G42:G73" si="1">C42-D42-E42-F42</f>
        <v>57937.669999999984</v>
      </c>
    </row>
    <row r="43" spans="1:7" x14ac:dyDescent="0.3">
      <c r="A43" s="33" t="s">
        <v>301</v>
      </c>
      <c r="B43" s="32" t="s">
        <v>300</v>
      </c>
      <c r="C43" s="30">
        <v>340123</v>
      </c>
      <c r="D43" s="30">
        <v>125220.97</v>
      </c>
      <c r="E43" s="30">
        <v>13560</v>
      </c>
      <c r="F43" s="30">
        <v>10088.85</v>
      </c>
      <c r="G43" s="30">
        <f t="shared" si="1"/>
        <v>191253.18</v>
      </c>
    </row>
    <row r="44" spans="1:7" x14ac:dyDescent="0.3">
      <c r="A44" s="33" t="s">
        <v>295</v>
      </c>
      <c r="B44" s="32" t="s">
        <v>294</v>
      </c>
      <c r="C44" s="30">
        <v>9621686.9800000004</v>
      </c>
      <c r="D44" s="30">
        <v>6173143.7999999998</v>
      </c>
      <c r="E44" s="30">
        <v>18120</v>
      </c>
      <c r="F44" s="30">
        <v>2609270.04</v>
      </c>
      <c r="G44" s="30">
        <f t="shared" si="1"/>
        <v>821153.1400000006</v>
      </c>
    </row>
    <row r="45" spans="1:7" x14ac:dyDescent="0.3">
      <c r="A45" s="33" t="s">
        <v>293</v>
      </c>
      <c r="B45" s="32" t="s">
        <v>292</v>
      </c>
      <c r="C45" s="30">
        <v>133819.62</v>
      </c>
      <c r="D45" s="30">
        <v>133819.62</v>
      </c>
      <c r="E45" s="30">
        <v>0</v>
      </c>
      <c r="F45" s="30">
        <v>0</v>
      </c>
      <c r="G45" s="30">
        <f t="shared" si="1"/>
        <v>0</v>
      </c>
    </row>
    <row r="46" spans="1:7" x14ac:dyDescent="0.3">
      <c r="A46" s="33" t="s">
        <v>291</v>
      </c>
      <c r="B46" s="32" t="s">
        <v>290</v>
      </c>
      <c r="C46" s="30">
        <v>9243033.6099999994</v>
      </c>
      <c r="D46" s="30">
        <v>4874696.32</v>
      </c>
      <c r="E46" s="30">
        <v>113651.6</v>
      </c>
      <c r="F46" s="30">
        <v>490880.79</v>
      </c>
      <c r="G46" s="30">
        <f t="shared" si="1"/>
        <v>3763804.8999999994</v>
      </c>
    </row>
    <row r="47" spans="1:7" ht="20.399999999999999" x14ac:dyDescent="0.3">
      <c r="A47" s="33" t="s">
        <v>289</v>
      </c>
      <c r="B47" s="32" t="s">
        <v>288</v>
      </c>
      <c r="C47" s="30">
        <v>3684813.72</v>
      </c>
      <c r="D47" s="30">
        <v>1741217.17</v>
      </c>
      <c r="E47" s="30">
        <v>1761073.64</v>
      </c>
      <c r="F47" s="30">
        <v>0</v>
      </c>
      <c r="G47" s="30">
        <f t="shared" si="1"/>
        <v>182522.91000000038</v>
      </c>
    </row>
    <row r="48" spans="1:7" ht="20.399999999999999" x14ac:dyDescent="0.3">
      <c r="A48" s="33" t="s">
        <v>287</v>
      </c>
      <c r="B48" s="32" t="s">
        <v>286</v>
      </c>
      <c r="C48" s="30">
        <v>686803.12</v>
      </c>
      <c r="D48" s="30">
        <v>59763.3</v>
      </c>
      <c r="E48" s="30">
        <v>10466.4</v>
      </c>
      <c r="F48" s="30">
        <v>192</v>
      </c>
      <c r="G48" s="30">
        <f t="shared" si="1"/>
        <v>616381.41999999993</v>
      </c>
    </row>
    <row r="49" spans="1:7" ht="20.399999999999999" x14ac:dyDescent="0.3">
      <c r="A49" s="33" t="s">
        <v>285</v>
      </c>
      <c r="B49" s="32" t="s">
        <v>284</v>
      </c>
      <c r="C49" s="30">
        <v>789187.5</v>
      </c>
      <c r="D49" s="30">
        <v>367756.5</v>
      </c>
      <c r="E49" s="30">
        <v>160474.79999999999</v>
      </c>
      <c r="F49" s="30">
        <v>0</v>
      </c>
      <c r="G49" s="30">
        <f t="shared" si="1"/>
        <v>260956.2</v>
      </c>
    </row>
    <row r="50" spans="1:7" ht="20.399999999999999" x14ac:dyDescent="0.3">
      <c r="A50" s="33" t="s">
        <v>283</v>
      </c>
      <c r="B50" s="32" t="s">
        <v>282</v>
      </c>
      <c r="C50" s="30">
        <v>371602.48</v>
      </c>
      <c r="D50" s="30">
        <v>318335.81</v>
      </c>
      <c r="E50" s="30">
        <v>0</v>
      </c>
      <c r="F50" s="30">
        <v>234.97</v>
      </c>
      <c r="G50" s="30">
        <f t="shared" si="1"/>
        <v>53031.699999999983</v>
      </c>
    </row>
    <row r="51" spans="1:7" ht="20.399999999999999" x14ac:dyDescent="0.3">
      <c r="A51" s="33" t="s">
        <v>281</v>
      </c>
      <c r="B51" s="32" t="s">
        <v>280</v>
      </c>
      <c r="C51" s="30">
        <v>1553993.41</v>
      </c>
      <c r="D51" s="30">
        <v>828160.24</v>
      </c>
      <c r="E51" s="30">
        <v>93803.57</v>
      </c>
      <c r="F51" s="30">
        <v>189025.71</v>
      </c>
      <c r="G51" s="30">
        <f t="shared" si="1"/>
        <v>443003.8899999999</v>
      </c>
    </row>
    <row r="52" spans="1:7" x14ac:dyDescent="0.3">
      <c r="A52" s="33" t="s">
        <v>279</v>
      </c>
      <c r="B52" s="32" t="s">
        <v>278</v>
      </c>
      <c r="C52" s="30">
        <v>2056075.38</v>
      </c>
      <c r="D52" s="30">
        <v>1290770.17</v>
      </c>
      <c r="E52" s="30">
        <v>127740</v>
      </c>
      <c r="F52" s="30">
        <v>0</v>
      </c>
      <c r="G52" s="30">
        <f t="shared" si="1"/>
        <v>637565.21</v>
      </c>
    </row>
    <row r="53" spans="1:7" x14ac:dyDescent="0.3">
      <c r="A53" s="33" t="s">
        <v>277</v>
      </c>
      <c r="B53" s="32" t="s">
        <v>276</v>
      </c>
      <c r="C53" s="30">
        <v>171500</v>
      </c>
      <c r="D53" s="30">
        <v>65432.58</v>
      </c>
      <c r="E53" s="30">
        <v>69734.679999999993</v>
      </c>
      <c r="F53" s="30">
        <v>0</v>
      </c>
      <c r="G53" s="30">
        <f t="shared" si="1"/>
        <v>36332.740000000005</v>
      </c>
    </row>
    <row r="54" spans="1:7" ht="20.399999999999999" x14ac:dyDescent="0.3">
      <c r="A54" s="33" t="s">
        <v>275</v>
      </c>
      <c r="B54" s="32" t="s">
        <v>274</v>
      </c>
      <c r="C54" s="30">
        <v>158394.69</v>
      </c>
      <c r="D54" s="30">
        <v>56535.72</v>
      </c>
      <c r="E54" s="30">
        <v>0</v>
      </c>
      <c r="F54" s="30">
        <v>26001.9</v>
      </c>
      <c r="G54" s="30">
        <f t="shared" si="1"/>
        <v>75857.070000000007</v>
      </c>
    </row>
    <row r="55" spans="1:7" x14ac:dyDescent="0.3">
      <c r="A55" s="33" t="s">
        <v>273</v>
      </c>
      <c r="B55" s="32" t="s">
        <v>272</v>
      </c>
      <c r="C55" s="30">
        <v>48600</v>
      </c>
      <c r="D55" s="30">
        <v>17504.46</v>
      </c>
      <c r="E55" s="30">
        <v>0</v>
      </c>
      <c r="F55" s="30">
        <v>0</v>
      </c>
      <c r="G55" s="30">
        <f t="shared" si="1"/>
        <v>31095.54</v>
      </c>
    </row>
    <row r="56" spans="1:7" x14ac:dyDescent="0.3">
      <c r="A56" s="33" t="s">
        <v>271</v>
      </c>
      <c r="B56" s="32" t="s">
        <v>270</v>
      </c>
      <c r="C56" s="30">
        <v>100150</v>
      </c>
      <c r="D56" s="30">
        <v>9487.18</v>
      </c>
      <c r="E56" s="30">
        <v>87360</v>
      </c>
      <c r="F56" s="30">
        <v>0</v>
      </c>
      <c r="G56" s="30">
        <f t="shared" si="1"/>
        <v>3302.820000000007</v>
      </c>
    </row>
    <row r="57" spans="1:7" x14ac:dyDescent="0.3">
      <c r="A57" s="33" t="s">
        <v>267</v>
      </c>
      <c r="B57" s="32" t="s">
        <v>266</v>
      </c>
      <c r="C57" s="30">
        <v>736780</v>
      </c>
      <c r="D57" s="30">
        <v>637726.56999999995</v>
      </c>
      <c r="E57" s="30">
        <v>96455.99</v>
      </c>
      <c r="F57" s="30">
        <v>0</v>
      </c>
      <c r="G57" s="30">
        <f t="shared" si="1"/>
        <v>2597.440000000046</v>
      </c>
    </row>
    <row r="58" spans="1:7" x14ac:dyDescent="0.3">
      <c r="A58" s="33" t="s">
        <v>265</v>
      </c>
      <c r="B58" s="32" t="s">
        <v>264</v>
      </c>
      <c r="C58" s="30">
        <v>4117163.61</v>
      </c>
      <c r="D58" s="30">
        <v>1712320.47</v>
      </c>
      <c r="E58" s="30">
        <v>287093.27</v>
      </c>
      <c r="F58" s="30">
        <v>2049860.32</v>
      </c>
      <c r="G58" s="30">
        <f t="shared" si="1"/>
        <v>67889.549999999581</v>
      </c>
    </row>
    <row r="59" spans="1:7" x14ac:dyDescent="0.3">
      <c r="A59" s="33" t="s">
        <v>263</v>
      </c>
      <c r="B59" s="32" t="s">
        <v>262</v>
      </c>
      <c r="C59" s="30">
        <v>287.99</v>
      </c>
      <c r="D59" s="30">
        <v>197.14</v>
      </c>
      <c r="E59" s="30">
        <v>0</v>
      </c>
      <c r="F59" s="30">
        <v>0</v>
      </c>
      <c r="G59" s="30">
        <f t="shared" si="1"/>
        <v>90.850000000000023</v>
      </c>
    </row>
    <row r="60" spans="1:7" x14ac:dyDescent="0.3">
      <c r="A60" s="33" t="s">
        <v>261</v>
      </c>
      <c r="B60" s="32" t="s">
        <v>260</v>
      </c>
      <c r="C60" s="30">
        <v>1445890.39</v>
      </c>
      <c r="D60" s="30">
        <v>1171459.79</v>
      </c>
      <c r="E60" s="30">
        <v>60000</v>
      </c>
      <c r="F60" s="30">
        <v>18873.599999999999</v>
      </c>
      <c r="G60" s="30">
        <f t="shared" si="1"/>
        <v>195556.99999999985</v>
      </c>
    </row>
    <row r="61" spans="1:7" x14ac:dyDescent="0.3">
      <c r="A61" s="33" t="s">
        <v>259</v>
      </c>
      <c r="B61" s="32" t="s">
        <v>258</v>
      </c>
      <c r="C61" s="30">
        <v>3647144.65</v>
      </c>
      <c r="D61" s="30">
        <v>3284252.56</v>
      </c>
      <c r="E61" s="30">
        <v>322912.59999999998</v>
      </c>
      <c r="F61" s="30">
        <v>0</v>
      </c>
      <c r="G61" s="30">
        <f t="shared" si="1"/>
        <v>39979.489999999874</v>
      </c>
    </row>
    <row r="62" spans="1:7" x14ac:dyDescent="0.3">
      <c r="A62" s="33" t="s">
        <v>257</v>
      </c>
      <c r="B62" s="32" t="s">
        <v>256</v>
      </c>
      <c r="C62" s="30">
        <v>1316924</v>
      </c>
      <c r="D62" s="30">
        <v>1212483.97</v>
      </c>
      <c r="E62" s="30">
        <v>94270.66</v>
      </c>
      <c r="F62" s="30">
        <v>0</v>
      </c>
      <c r="G62" s="30">
        <f t="shared" si="1"/>
        <v>10169.370000000024</v>
      </c>
    </row>
    <row r="63" spans="1:7" x14ac:dyDescent="0.3">
      <c r="A63" s="33" t="s">
        <v>255</v>
      </c>
      <c r="B63" s="32" t="s">
        <v>254</v>
      </c>
      <c r="C63" s="30">
        <v>3828632.77</v>
      </c>
      <c r="D63" s="30">
        <v>1853826.08</v>
      </c>
      <c r="E63" s="30">
        <v>0</v>
      </c>
      <c r="F63" s="30">
        <v>1930233.59</v>
      </c>
      <c r="G63" s="30">
        <f t="shared" si="1"/>
        <v>44573.09999999986</v>
      </c>
    </row>
    <row r="64" spans="1:7" x14ac:dyDescent="0.3">
      <c r="A64" s="33" t="s">
        <v>253</v>
      </c>
      <c r="B64" s="32" t="s">
        <v>252</v>
      </c>
      <c r="C64" s="30">
        <v>238750</v>
      </c>
      <c r="D64" s="30">
        <v>215190.87</v>
      </c>
      <c r="E64" s="30">
        <v>0</v>
      </c>
      <c r="F64" s="30">
        <v>0</v>
      </c>
      <c r="G64" s="30">
        <f t="shared" si="1"/>
        <v>23559.130000000005</v>
      </c>
    </row>
    <row r="65" spans="1:7" x14ac:dyDescent="0.3">
      <c r="A65" s="33" t="s">
        <v>245</v>
      </c>
      <c r="B65" s="32" t="s">
        <v>244</v>
      </c>
      <c r="C65" s="30">
        <v>212846.22</v>
      </c>
      <c r="D65" s="30">
        <v>155740.22</v>
      </c>
      <c r="E65" s="30">
        <v>31987</v>
      </c>
      <c r="F65" s="30">
        <v>0</v>
      </c>
      <c r="G65" s="30">
        <f t="shared" si="1"/>
        <v>25119</v>
      </c>
    </row>
    <row r="66" spans="1:7" x14ac:dyDescent="0.3">
      <c r="A66" s="33" t="s">
        <v>243</v>
      </c>
      <c r="B66" s="32" t="s">
        <v>242</v>
      </c>
      <c r="C66" s="30">
        <v>74301</v>
      </c>
      <c r="D66" s="30">
        <v>48797.52</v>
      </c>
      <c r="E66" s="30">
        <v>0</v>
      </c>
      <c r="F66" s="30">
        <v>0</v>
      </c>
      <c r="G66" s="30">
        <f t="shared" si="1"/>
        <v>25503.480000000003</v>
      </c>
    </row>
    <row r="67" spans="1:7" ht="20.399999999999999" x14ac:dyDescent="0.3">
      <c r="A67" s="33" t="s">
        <v>241</v>
      </c>
      <c r="B67" s="32" t="s">
        <v>240</v>
      </c>
      <c r="C67" s="30">
        <v>7200</v>
      </c>
      <c r="D67" s="30">
        <v>7042.11</v>
      </c>
      <c r="E67" s="30">
        <v>0</v>
      </c>
      <c r="F67" s="30">
        <v>0</v>
      </c>
      <c r="G67" s="30">
        <f t="shared" si="1"/>
        <v>157.89000000000033</v>
      </c>
    </row>
    <row r="68" spans="1:7" x14ac:dyDescent="0.3">
      <c r="A68" s="36" t="s">
        <v>703</v>
      </c>
      <c r="B68" s="35" t="s">
        <v>702</v>
      </c>
      <c r="C68" s="29">
        <v>1500</v>
      </c>
      <c r="D68" s="29">
        <v>270.64999999999998</v>
      </c>
      <c r="E68" s="29">
        <v>0</v>
      </c>
      <c r="F68" s="29">
        <v>0</v>
      </c>
      <c r="G68" s="29">
        <f t="shared" si="1"/>
        <v>1229.3499999999999</v>
      </c>
    </row>
    <row r="69" spans="1:7" ht="20.399999999999999" x14ac:dyDescent="0.3">
      <c r="A69" s="33" t="s">
        <v>211</v>
      </c>
      <c r="B69" s="32" t="s">
        <v>210</v>
      </c>
      <c r="C69" s="30">
        <v>1500</v>
      </c>
      <c r="D69" s="30">
        <v>270.64999999999998</v>
      </c>
      <c r="E69" s="30">
        <v>0</v>
      </c>
      <c r="F69" s="30">
        <v>0</v>
      </c>
      <c r="G69" s="30">
        <f t="shared" si="1"/>
        <v>1229.3499999999999</v>
      </c>
    </row>
    <row r="70" spans="1:7" x14ac:dyDescent="0.3">
      <c r="A70" s="36" t="s">
        <v>701</v>
      </c>
      <c r="B70" s="35" t="s">
        <v>700</v>
      </c>
      <c r="C70" s="29">
        <v>0</v>
      </c>
      <c r="D70" s="29">
        <v>0</v>
      </c>
      <c r="E70" s="29">
        <v>0</v>
      </c>
      <c r="F70" s="29">
        <v>0</v>
      </c>
      <c r="G70" s="29">
        <f t="shared" si="1"/>
        <v>0</v>
      </c>
    </row>
    <row r="71" spans="1:7" x14ac:dyDescent="0.3">
      <c r="A71" s="38" t="s">
        <v>699</v>
      </c>
      <c r="B71" s="37" t="s">
        <v>698</v>
      </c>
      <c r="C71" s="22">
        <v>808263137.59000003</v>
      </c>
      <c r="D71" s="22">
        <v>753380389.25999999</v>
      </c>
      <c r="E71" s="22">
        <v>1622793.31</v>
      </c>
      <c r="F71" s="22">
        <v>6446691.3499999996</v>
      </c>
      <c r="G71" s="22">
        <f t="shared" si="1"/>
        <v>46813263.670000039</v>
      </c>
    </row>
    <row r="72" spans="1:7" ht="20.399999999999999" x14ac:dyDescent="0.3">
      <c r="A72" s="33" t="s">
        <v>203</v>
      </c>
      <c r="B72" s="32" t="s">
        <v>202</v>
      </c>
      <c r="C72" s="30">
        <v>46821.88</v>
      </c>
      <c r="D72" s="30">
        <v>23821.88</v>
      </c>
      <c r="E72" s="30">
        <v>0</v>
      </c>
      <c r="F72" s="30">
        <v>0</v>
      </c>
      <c r="G72" s="30">
        <f t="shared" si="1"/>
        <v>22999.999999999996</v>
      </c>
    </row>
    <row r="73" spans="1:7" ht="20.399999999999999" x14ac:dyDescent="0.3">
      <c r="A73" s="33" t="s">
        <v>201</v>
      </c>
      <c r="B73" s="32" t="s">
        <v>200</v>
      </c>
      <c r="C73" s="30">
        <v>67317827.799999997</v>
      </c>
      <c r="D73" s="30">
        <v>63504804.729999997</v>
      </c>
      <c r="E73" s="30">
        <v>0</v>
      </c>
      <c r="F73" s="30">
        <v>0</v>
      </c>
      <c r="G73" s="30">
        <f t="shared" si="1"/>
        <v>3813023.0700000003</v>
      </c>
    </row>
    <row r="74" spans="1:7" x14ac:dyDescent="0.3">
      <c r="A74" s="33" t="s">
        <v>199</v>
      </c>
      <c r="B74" s="32" t="s">
        <v>198</v>
      </c>
      <c r="C74" s="30">
        <v>28828155.329999998</v>
      </c>
      <c r="D74" s="30">
        <v>26640201.23</v>
      </c>
      <c r="E74" s="30">
        <v>0</v>
      </c>
      <c r="F74" s="30">
        <v>54173.4</v>
      </c>
      <c r="G74" s="30">
        <f t="shared" ref="G74:G98" si="2">C74-D74-E74-F74</f>
        <v>2133780.6999999979</v>
      </c>
    </row>
    <row r="75" spans="1:7" x14ac:dyDescent="0.3">
      <c r="A75" s="33" t="s">
        <v>197</v>
      </c>
      <c r="B75" s="32" t="s">
        <v>196</v>
      </c>
      <c r="C75" s="30">
        <v>21000</v>
      </c>
      <c r="D75" s="30">
        <v>1000</v>
      </c>
      <c r="E75" s="30">
        <v>0</v>
      </c>
      <c r="F75" s="30">
        <v>0</v>
      </c>
      <c r="G75" s="30">
        <f t="shared" si="2"/>
        <v>20000</v>
      </c>
    </row>
    <row r="76" spans="1:7" x14ac:dyDescent="0.3">
      <c r="A76" s="33" t="s">
        <v>195</v>
      </c>
      <c r="B76" s="32" t="s">
        <v>194</v>
      </c>
      <c r="C76" s="30">
        <v>5005677</v>
      </c>
      <c r="D76" s="30">
        <v>4682902.37</v>
      </c>
      <c r="E76" s="30">
        <v>0</v>
      </c>
      <c r="F76" s="30">
        <v>53901</v>
      </c>
      <c r="G76" s="30">
        <f t="shared" si="2"/>
        <v>268873.62999999989</v>
      </c>
    </row>
    <row r="77" spans="1:7" x14ac:dyDescent="0.3">
      <c r="A77" s="33" t="s">
        <v>193</v>
      </c>
      <c r="B77" s="32" t="s">
        <v>192</v>
      </c>
      <c r="C77" s="30">
        <v>32472</v>
      </c>
      <c r="D77" s="30">
        <v>8647.51</v>
      </c>
      <c r="E77" s="30">
        <v>0</v>
      </c>
      <c r="F77" s="30">
        <v>0</v>
      </c>
      <c r="G77" s="30">
        <f t="shared" si="2"/>
        <v>23824.489999999998</v>
      </c>
    </row>
    <row r="78" spans="1:7" ht="20.399999999999999" x14ac:dyDescent="0.3">
      <c r="A78" s="33" t="s">
        <v>191</v>
      </c>
      <c r="B78" s="32" t="s">
        <v>190</v>
      </c>
      <c r="C78" s="30">
        <v>4541012.5999999996</v>
      </c>
      <c r="D78" s="30">
        <v>4421662.54</v>
      </c>
      <c r="E78" s="30">
        <v>0</v>
      </c>
      <c r="F78" s="30">
        <v>0</v>
      </c>
      <c r="G78" s="30">
        <f t="shared" si="2"/>
        <v>119350.05999999959</v>
      </c>
    </row>
    <row r="79" spans="1:7" ht="20.399999999999999" x14ac:dyDescent="0.3">
      <c r="A79" s="33" t="s">
        <v>189</v>
      </c>
      <c r="B79" s="32" t="s">
        <v>188</v>
      </c>
      <c r="C79" s="30">
        <v>540000</v>
      </c>
      <c r="D79" s="30">
        <v>437570.69</v>
      </c>
      <c r="E79" s="30">
        <v>0</v>
      </c>
      <c r="F79" s="30">
        <v>0</v>
      </c>
      <c r="G79" s="30">
        <f t="shared" si="2"/>
        <v>102429.31</v>
      </c>
    </row>
    <row r="80" spans="1:7" ht="20.399999999999999" x14ac:dyDescent="0.3">
      <c r="A80" s="33" t="s">
        <v>187</v>
      </c>
      <c r="B80" s="32" t="s">
        <v>186</v>
      </c>
      <c r="C80" s="30">
        <v>356048.32</v>
      </c>
      <c r="D80" s="30">
        <v>301719.49</v>
      </c>
      <c r="E80" s="30">
        <v>0</v>
      </c>
      <c r="F80" s="30">
        <v>0</v>
      </c>
      <c r="G80" s="30">
        <f t="shared" si="2"/>
        <v>54328.830000000016</v>
      </c>
    </row>
    <row r="81" spans="1:7" ht="20.399999999999999" x14ac:dyDescent="0.3">
      <c r="A81" s="33" t="s">
        <v>185</v>
      </c>
      <c r="B81" s="32" t="s">
        <v>184</v>
      </c>
      <c r="C81" s="30">
        <v>954241</v>
      </c>
      <c r="D81" s="30">
        <v>931176</v>
      </c>
      <c r="E81" s="30">
        <v>0</v>
      </c>
      <c r="F81" s="30">
        <v>0</v>
      </c>
      <c r="G81" s="30">
        <f t="shared" si="2"/>
        <v>23065</v>
      </c>
    </row>
    <row r="82" spans="1:7" x14ac:dyDescent="0.3">
      <c r="A82" s="33" t="s">
        <v>183</v>
      </c>
      <c r="B82" s="32" t="s">
        <v>182</v>
      </c>
      <c r="C82" s="30">
        <v>205000</v>
      </c>
      <c r="D82" s="30">
        <v>112499.65</v>
      </c>
      <c r="E82" s="30">
        <v>0</v>
      </c>
      <c r="F82" s="30">
        <v>0</v>
      </c>
      <c r="G82" s="30">
        <f t="shared" si="2"/>
        <v>92500.35</v>
      </c>
    </row>
    <row r="83" spans="1:7" ht="20.399999999999999" x14ac:dyDescent="0.3">
      <c r="A83" s="33" t="s">
        <v>177</v>
      </c>
      <c r="B83" s="32" t="s">
        <v>176</v>
      </c>
      <c r="C83" s="30">
        <v>55616100.759999998</v>
      </c>
      <c r="D83" s="30">
        <v>55085193.969999999</v>
      </c>
      <c r="E83" s="30">
        <v>43700</v>
      </c>
      <c r="F83" s="30">
        <v>25407.45</v>
      </c>
      <c r="G83" s="30">
        <f t="shared" si="2"/>
        <v>461799.33999999909</v>
      </c>
    </row>
    <row r="84" spans="1:7" ht="20.399999999999999" x14ac:dyDescent="0.3">
      <c r="A84" s="33" t="s">
        <v>175</v>
      </c>
      <c r="B84" s="32" t="s">
        <v>174</v>
      </c>
      <c r="C84" s="30">
        <v>24352205</v>
      </c>
      <c r="D84" s="30">
        <v>24317424.350000001</v>
      </c>
      <c r="E84" s="30">
        <v>0</v>
      </c>
      <c r="F84" s="30">
        <v>0</v>
      </c>
      <c r="G84" s="30">
        <f t="shared" si="2"/>
        <v>34780.64999999851</v>
      </c>
    </row>
    <row r="85" spans="1:7" x14ac:dyDescent="0.3">
      <c r="A85" s="33" t="s">
        <v>173</v>
      </c>
      <c r="B85" s="32" t="s">
        <v>172</v>
      </c>
      <c r="C85" s="30">
        <v>28700000</v>
      </c>
      <c r="D85" s="30">
        <v>15897925.07</v>
      </c>
      <c r="E85" s="30">
        <v>0</v>
      </c>
      <c r="F85" s="30">
        <v>0</v>
      </c>
      <c r="G85" s="30">
        <f t="shared" si="2"/>
        <v>12802074.93</v>
      </c>
    </row>
    <row r="86" spans="1:7" x14ac:dyDescent="0.3">
      <c r="A86" s="33" t="s">
        <v>171</v>
      </c>
      <c r="B86" s="32" t="s">
        <v>170</v>
      </c>
      <c r="C86" s="30">
        <v>155274658.74000001</v>
      </c>
      <c r="D86" s="30">
        <v>153610087.93000001</v>
      </c>
      <c r="E86" s="30">
        <v>905444.4</v>
      </c>
      <c r="F86" s="30">
        <v>0</v>
      </c>
      <c r="G86" s="30">
        <f t="shared" si="2"/>
        <v>759126.41000000236</v>
      </c>
    </row>
    <row r="87" spans="1:7" ht="20.399999999999999" x14ac:dyDescent="0.3">
      <c r="A87" s="33" t="s">
        <v>169</v>
      </c>
      <c r="B87" s="32" t="s">
        <v>168</v>
      </c>
      <c r="C87" s="30">
        <v>4813342.53</v>
      </c>
      <c r="D87" s="30">
        <v>4421001.08</v>
      </c>
      <c r="E87" s="30">
        <v>0</v>
      </c>
      <c r="F87" s="30">
        <v>0</v>
      </c>
      <c r="G87" s="30">
        <f t="shared" si="2"/>
        <v>392341.45000000019</v>
      </c>
    </row>
    <row r="88" spans="1:7" ht="20.399999999999999" x14ac:dyDescent="0.3">
      <c r="A88" s="33" t="s">
        <v>167</v>
      </c>
      <c r="B88" s="32" t="s">
        <v>166</v>
      </c>
      <c r="C88" s="30">
        <v>326841.8</v>
      </c>
      <c r="D88" s="30">
        <v>166849.91</v>
      </c>
      <c r="E88" s="30">
        <v>0</v>
      </c>
      <c r="F88" s="30">
        <v>121000</v>
      </c>
      <c r="G88" s="30">
        <f t="shared" si="2"/>
        <v>38991.889999999985</v>
      </c>
    </row>
    <row r="89" spans="1:7" x14ac:dyDescent="0.3">
      <c r="A89" s="33" t="s">
        <v>165</v>
      </c>
      <c r="B89" s="32" t="s">
        <v>164</v>
      </c>
      <c r="C89" s="30">
        <v>18018618.93</v>
      </c>
      <c r="D89" s="30">
        <v>15227899.16</v>
      </c>
      <c r="E89" s="30">
        <v>0</v>
      </c>
      <c r="F89" s="30">
        <v>2569396.42</v>
      </c>
      <c r="G89" s="30">
        <f t="shared" si="2"/>
        <v>221323.34999999963</v>
      </c>
    </row>
    <row r="90" spans="1:7" x14ac:dyDescent="0.3">
      <c r="A90" s="33" t="s">
        <v>161</v>
      </c>
      <c r="B90" s="32" t="s">
        <v>160</v>
      </c>
      <c r="C90" s="30">
        <v>619138.06999999995</v>
      </c>
      <c r="D90" s="30">
        <v>414964.8</v>
      </c>
      <c r="E90" s="30">
        <v>0</v>
      </c>
      <c r="F90" s="30">
        <v>0</v>
      </c>
      <c r="G90" s="30">
        <f t="shared" si="2"/>
        <v>204173.26999999996</v>
      </c>
    </row>
    <row r="91" spans="1:7" ht="20.399999999999999" x14ac:dyDescent="0.3">
      <c r="A91" s="33" t="s">
        <v>159</v>
      </c>
      <c r="B91" s="32" t="s">
        <v>158</v>
      </c>
      <c r="C91" s="30">
        <v>4930538.79</v>
      </c>
      <c r="D91" s="30">
        <v>3289867.5</v>
      </c>
      <c r="E91" s="30">
        <v>0</v>
      </c>
      <c r="F91" s="30">
        <v>496172.41</v>
      </c>
      <c r="G91" s="30">
        <f t="shared" si="2"/>
        <v>1144498.8800000001</v>
      </c>
    </row>
    <row r="92" spans="1:7" ht="20.399999999999999" x14ac:dyDescent="0.3">
      <c r="A92" s="33" t="s">
        <v>157</v>
      </c>
      <c r="B92" s="32" t="s">
        <v>156</v>
      </c>
      <c r="C92" s="30">
        <v>6890248.3700000001</v>
      </c>
      <c r="D92" s="30">
        <v>5790343.1799999997</v>
      </c>
      <c r="E92" s="30">
        <v>12400</v>
      </c>
      <c r="F92" s="30">
        <v>103305.33</v>
      </c>
      <c r="G92" s="30">
        <f t="shared" si="2"/>
        <v>984199.86000000045</v>
      </c>
    </row>
    <row r="93" spans="1:7" ht="20.399999999999999" x14ac:dyDescent="0.3">
      <c r="A93" s="33" t="s">
        <v>155</v>
      </c>
      <c r="B93" s="32" t="s">
        <v>154</v>
      </c>
      <c r="C93" s="30">
        <v>869478.29</v>
      </c>
      <c r="D93" s="30">
        <v>869478.29</v>
      </c>
      <c r="E93" s="30">
        <v>0</v>
      </c>
      <c r="F93" s="30">
        <v>0</v>
      </c>
      <c r="G93" s="30">
        <f t="shared" si="2"/>
        <v>0</v>
      </c>
    </row>
    <row r="94" spans="1:7" x14ac:dyDescent="0.3">
      <c r="A94" s="33" t="s">
        <v>153</v>
      </c>
      <c r="B94" s="32" t="s">
        <v>152</v>
      </c>
      <c r="C94" s="30">
        <v>239767262.27000001</v>
      </c>
      <c r="D94" s="30">
        <v>234828267</v>
      </c>
      <c r="E94" s="30">
        <v>0</v>
      </c>
      <c r="F94" s="30">
        <v>0</v>
      </c>
      <c r="G94" s="30">
        <f t="shared" si="2"/>
        <v>4938995.2700000107</v>
      </c>
    </row>
    <row r="95" spans="1:7" ht="20.399999999999999" x14ac:dyDescent="0.3">
      <c r="A95" s="33" t="s">
        <v>151</v>
      </c>
      <c r="B95" s="32" t="s">
        <v>150</v>
      </c>
      <c r="C95" s="30">
        <v>22669889.489999998</v>
      </c>
      <c r="D95" s="30">
        <v>17546227.059999999</v>
      </c>
      <c r="E95" s="30">
        <v>48000</v>
      </c>
      <c r="F95" s="30">
        <v>1477865.54</v>
      </c>
      <c r="G95" s="30">
        <f t="shared" si="2"/>
        <v>3597796.8899999997</v>
      </c>
    </row>
    <row r="96" spans="1:7" ht="20.399999999999999" x14ac:dyDescent="0.3">
      <c r="A96" s="33" t="s">
        <v>149</v>
      </c>
      <c r="B96" s="32" t="s">
        <v>148</v>
      </c>
      <c r="C96" s="30">
        <v>137566558.62</v>
      </c>
      <c r="D96" s="30">
        <v>120848853.87</v>
      </c>
      <c r="E96" s="30">
        <v>613248.91</v>
      </c>
      <c r="F96" s="30">
        <v>1545469.8</v>
      </c>
      <c r="G96" s="30">
        <f t="shared" si="2"/>
        <v>14558986.039999999</v>
      </c>
    </row>
    <row r="97" spans="1:7" x14ac:dyDescent="0.3">
      <c r="A97" s="36" t="s">
        <v>697</v>
      </c>
      <c r="B97" s="35" t="s">
        <v>696</v>
      </c>
      <c r="C97" s="29">
        <v>0</v>
      </c>
      <c r="D97" s="29">
        <v>0</v>
      </c>
      <c r="E97" s="29">
        <v>0</v>
      </c>
      <c r="F97" s="29">
        <v>0</v>
      </c>
      <c r="G97" s="29">
        <f t="shared" si="2"/>
        <v>0</v>
      </c>
    </row>
    <row r="98" spans="1:7" ht="27" customHeight="1" x14ac:dyDescent="0.3">
      <c r="A98" s="612" t="s">
        <v>712</v>
      </c>
      <c r="B98" s="613"/>
      <c r="C98" s="22">
        <v>1041106608.92</v>
      </c>
      <c r="D98" s="22">
        <v>943600750.37</v>
      </c>
      <c r="E98" s="22">
        <v>7878831.6500000004</v>
      </c>
      <c r="F98" s="22">
        <v>17750212</v>
      </c>
      <c r="G98" s="22">
        <f t="shared" si="2"/>
        <v>71876814.899999946</v>
      </c>
    </row>
    <row r="100" spans="1:7" x14ac:dyDescent="0.3">
      <c r="A100" s="36" t="s">
        <v>694</v>
      </c>
      <c r="B100" s="35" t="s">
        <v>711</v>
      </c>
      <c r="C100" s="29">
        <v>0</v>
      </c>
      <c r="D100" s="29">
        <v>0</v>
      </c>
      <c r="E100" s="29">
        <v>0</v>
      </c>
      <c r="F100" s="29">
        <v>0</v>
      </c>
      <c r="G100" s="29">
        <f>C100-D100-E100-F100</f>
        <v>0</v>
      </c>
    </row>
    <row r="101" spans="1:7" x14ac:dyDescent="0.3">
      <c r="A101" s="38" t="s">
        <v>692</v>
      </c>
      <c r="B101" s="37" t="s">
        <v>710</v>
      </c>
      <c r="C101" s="22">
        <v>0</v>
      </c>
      <c r="D101" s="22">
        <v>0</v>
      </c>
      <c r="E101" s="22">
        <v>0</v>
      </c>
      <c r="F101" s="22">
        <v>0</v>
      </c>
      <c r="G101" s="22">
        <f>C101-D101-E101-F101</f>
        <v>0</v>
      </c>
    </row>
    <row r="102" spans="1:7" x14ac:dyDescent="0.3">
      <c r="A102" s="38" t="s">
        <v>690</v>
      </c>
      <c r="B102" s="37" t="s">
        <v>709</v>
      </c>
      <c r="C102" s="22">
        <v>0</v>
      </c>
      <c r="D102" s="22">
        <v>0</v>
      </c>
      <c r="E102" s="22">
        <v>0</v>
      </c>
      <c r="F102" s="22">
        <v>0</v>
      </c>
      <c r="G102" s="22">
        <f>C102-D102-E102-F102</f>
        <v>0</v>
      </c>
    </row>
    <row r="104" spans="1:7" ht="27" customHeight="1" x14ac:dyDescent="0.3">
      <c r="A104" s="610" t="s">
        <v>708</v>
      </c>
      <c r="B104" s="611"/>
      <c r="C104" s="29">
        <v>1041106608.92</v>
      </c>
      <c r="D104" s="29">
        <v>943600750.37</v>
      </c>
      <c r="E104" s="29">
        <v>7878831.6500000004</v>
      </c>
      <c r="F104" s="29">
        <v>17750212</v>
      </c>
      <c r="G104" s="29">
        <f>C104-D104-E104-F104</f>
        <v>71876814.899999946</v>
      </c>
    </row>
    <row r="106" spans="1:7" ht="10.050000000000001" customHeight="1" x14ac:dyDescent="0.3">
      <c r="A106" s="8" t="s">
        <v>631</v>
      </c>
    </row>
  </sheetData>
  <mergeCells count="9">
    <mergeCell ref="A104:B104"/>
    <mergeCell ref="A98:B98"/>
    <mergeCell ref="A1:F1"/>
    <mergeCell ref="A2:F2"/>
    <mergeCell ref="A3:G3"/>
    <mergeCell ref="A4:G4"/>
    <mergeCell ref="A5:G5"/>
    <mergeCell ref="A6:G6"/>
    <mergeCell ref="D7:F7"/>
  </mergeCells>
  <printOptions horizontalCentered="1"/>
  <pageMargins left="0.78740157480314965" right="0.78740157480314965" top="0.59055118110236227" bottom="0.59055118110236227" header="0.51181102362204722" footer="0.51181102362204722"/>
  <pageSetup paperSize="9" scale="86" fitToHeight="3"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3"/>
  <sheetViews>
    <sheetView showGridLines="0" view="pageBreakPreview" zoomScale="60" zoomScaleNormal="100" workbookViewId="0">
      <selection activeCell="C46" sqref="C46"/>
    </sheetView>
  </sheetViews>
  <sheetFormatPr baseColWidth="10" defaultRowHeight="10.199999999999999" x14ac:dyDescent="0.3"/>
  <cols>
    <col min="1" max="1" width="10.77734375" style="3" customWidth="1"/>
    <col min="2" max="2" width="45.77734375" style="19" customWidth="1"/>
    <col min="3" max="6" width="15.77734375" style="3" customWidth="1"/>
    <col min="7" max="16384" width="11.5546875" style="3"/>
  </cols>
  <sheetData>
    <row r="1" spans="1:7" ht="13.2" x14ac:dyDescent="0.3">
      <c r="A1" s="452" t="s">
        <v>660</v>
      </c>
      <c r="B1" s="453"/>
      <c r="C1" s="453"/>
      <c r="D1" s="453"/>
      <c r="E1" s="453"/>
      <c r="F1" s="453"/>
      <c r="G1" s="10" t="s">
        <v>659</v>
      </c>
    </row>
    <row r="2" spans="1:7" ht="13.2" x14ac:dyDescent="0.3">
      <c r="A2" s="452" t="s">
        <v>687</v>
      </c>
      <c r="B2" s="453"/>
      <c r="C2" s="453"/>
      <c r="D2" s="453"/>
      <c r="E2" s="453"/>
      <c r="F2" s="453"/>
      <c r="G2" s="10" t="s">
        <v>686</v>
      </c>
    </row>
    <row r="3" spans="1:7" ht="13.2" x14ac:dyDescent="0.3">
      <c r="A3" s="431" t="s">
        <v>685</v>
      </c>
      <c r="B3" s="469"/>
      <c r="C3" s="469"/>
      <c r="D3" s="469"/>
      <c r="E3" s="469"/>
      <c r="F3" s="469"/>
      <c r="G3" s="469"/>
    </row>
    <row r="4" spans="1:7" ht="13.2" x14ac:dyDescent="0.3">
      <c r="A4" s="431" t="s">
        <v>707</v>
      </c>
      <c r="B4" s="469"/>
      <c r="C4" s="469"/>
      <c r="D4" s="469"/>
      <c r="E4" s="469"/>
      <c r="F4" s="469"/>
      <c r="G4" s="469"/>
    </row>
    <row r="5" spans="1:7" ht="13.2" x14ac:dyDescent="0.3">
      <c r="A5" s="468"/>
      <c r="B5" s="469"/>
      <c r="C5" s="469"/>
      <c r="D5" s="469"/>
      <c r="E5" s="469"/>
      <c r="F5" s="469"/>
      <c r="G5" s="469"/>
    </row>
    <row r="6" spans="1:7" ht="13.2" x14ac:dyDescent="0.3">
      <c r="A6" s="431" t="s">
        <v>706</v>
      </c>
      <c r="B6" s="469"/>
      <c r="C6" s="469"/>
      <c r="D6" s="469"/>
      <c r="E6" s="469"/>
      <c r="F6" s="469"/>
      <c r="G6" s="469"/>
    </row>
    <row r="7" spans="1:7" ht="13.2" x14ac:dyDescent="0.3">
      <c r="A7" s="44" t="s">
        <v>654</v>
      </c>
      <c r="B7" s="18" t="s">
        <v>653</v>
      </c>
      <c r="C7" s="43" t="s">
        <v>682</v>
      </c>
      <c r="D7" s="454" t="s">
        <v>681</v>
      </c>
      <c r="E7" s="453"/>
      <c r="F7" s="453"/>
      <c r="G7" s="43" t="s">
        <v>652</v>
      </c>
    </row>
    <row r="8" spans="1:7" x14ac:dyDescent="0.3">
      <c r="A8" s="42" t="s">
        <v>628</v>
      </c>
      <c r="B8" s="41"/>
      <c r="C8" s="40"/>
      <c r="D8" s="40" t="s">
        <v>648</v>
      </c>
      <c r="E8" s="40" t="s">
        <v>647</v>
      </c>
      <c r="F8" s="40" t="s">
        <v>646</v>
      </c>
      <c r="G8" s="40" t="s">
        <v>680</v>
      </c>
    </row>
    <row r="9" spans="1:7" x14ac:dyDescent="0.3">
      <c r="A9" s="39"/>
      <c r="B9" s="17"/>
      <c r="C9" s="39" t="s">
        <v>644</v>
      </c>
      <c r="D9" s="39"/>
      <c r="E9" s="39"/>
      <c r="F9" s="39"/>
      <c r="G9" s="39"/>
    </row>
    <row r="10" spans="1:7" x14ac:dyDescent="0.3">
      <c r="A10" s="38" t="s">
        <v>705</v>
      </c>
      <c r="B10" s="37" t="s">
        <v>704</v>
      </c>
      <c r="C10" s="22">
        <v>19097353.960000001</v>
      </c>
      <c r="D10" s="22">
        <v>14074497.529999999</v>
      </c>
      <c r="E10" s="22">
        <v>132441.16</v>
      </c>
      <c r="F10" s="22">
        <v>2590945.3199999998</v>
      </c>
      <c r="G10" s="22">
        <f t="shared" ref="G10:G41" si="0">C10-D10-E10-F10</f>
        <v>2299469.9500000016</v>
      </c>
    </row>
    <row r="11" spans="1:7" x14ac:dyDescent="0.3">
      <c r="A11" s="33" t="s">
        <v>353</v>
      </c>
      <c r="B11" s="32" t="s">
        <v>352</v>
      </c>
      <c r="C11" s="30">
        <v>5000</v>
      </c>
      <c r="D11" s="30">
        <v>3184.55</v>
      </c>
      <c r="E11" s="30">
        <v>0</v>
      </c>
      <c r="F11" s="30">
        <v>0</v>
      </c>
      <c r="G11" s="30">
        <f t="shared" si="0"/>
        <v>1815.4499999999998</v>
      </c>
    </row>
    <row r="12" spans="1:7" x14ac:dyDescent="0.3">
      <c r="A12" s="33" t="s">
        <v>351</v>
      </c>
      <c r="B12" s="32" t="s">
        <v>350</v>
      </c>
      <c r="C12" s="30">
        <v>8759.6</v>
      </c>
      <c r="D12" s="30">
        <v>0</v>
      </c>
      <c r="E12" s="30">
        <v>0</v>
      </c>
      <c r="F12" s="30">
        <v>0</v>
      </c>
      <c r="G12" s="30">
        <f t="shared" si="0"/>
        <v>8759.6</v>
      </c>
    </row>
    <row r="13" spans="1:7" x14ac:dyDescent="0.3">
      <c r="A13" s="33" t="s">
        <v>343</v>
      </c>
      <c r="B13" s="32" t="s">
        <v>342</v>
      </c>
      <c r="C13" s="30">
        <v>39450.65</v>
      </c>
      <c r="D13" s="30">
        <v>7510.6</v>
      </c>
      <c r="E13" s="30">
        <v>0</v>
      </c>
      <c r="F13" s="30">
        <v>7511.25</v>
      </c>
      <c r="G13" s="30">
        <f t="shared" si="0"/>
        <v>24428.800000000003</v>
      </c>
    </row>
    <row r="14" spans="1:7" x14ac:dyDescent="0.3">
      <c r="A14" s="33" t="s">
        <v>341</v>
      </c>
      <c r="B14" s="32" t="s">
        <v>340</v>
      </c>
      <c r="C14" s="30">
        <v>12990000</v>
      </c>
      <c r="D14" s="30">
        <v>11851589.890000001</v>
      </c>
      <c r="E14" s="30">
        <v>0</v>
      </c>
      <c r="F14" s="30">
        <v>0</v>
      </c>
      <c r="G14" s="30">
        <f t="shared" si="0"/>
        <v>1138410.1099999994</v>
      </c>
    </row>
    <row r="15" spans="1:7" x14ac:dyDescent="0.3">
      <c r="A15" s="33" t="s">
        <v>339</v>
      </c>
      <c r="B15" s="32" t="s">
        <v>338</v>
      </c>
      <c r="C15" s="30">
        <v>660</v>
      </c>
      <c r="D15" s="30">
        <v>240</v>
      </c>
      <c r="E15" s="30">
        <v>0</v>
      </c>
      <c r="F15" s="30">
        <v>160</v>
      </c>
      <c r="G15" s="30">
        <f t="shared" si="0"/>
        <v>260</v>
      </c>
    </row>
    <row r="16" spans="1:7" x14ac:dyDescent="0.3">
      <c r="A16" s="33" t="s">
        <v>337</v>
      </c>
      <c r="B16" s="32" t="s">
        <v>336</v>
      </c>
      <c r="C16" s="30">
        <v>734.7</v>
      </c>
      <c r="D16" s="30">
        <v>51.3</v>
      </c>
      <c r="E16" s="30">
        <v>0</v>
      </c>
      <c r="F16" s="30">
        <v>0</v>
      </c>
      <c r="G16" s="30">
        <f t="shared" si="0"/>
        <v>683.40000000000009</v>
      </c>
    </row>
    <row r="17" spans="1:7" x14ac:dyDescent="0.3">
      <c r="A17" s="33" t="s">
        <v>321</v>
      </c>
      <c r="B17" s="32" t="s">
        <v>320</v>
      </c>
      <c r="C17" s="30">
        <v>2241.59</v>
      </c>
      <c r="D17" s="30">
        <v>0</v>
      </c>
      <c r="E17" s="30">
        <v>0</v>
      </c>
      <c r="F17" s="30">
        <v>0</v>
      </c>
      <c r="G17" s="30">
        <f t="shared" si="0"/>
        <v>2241.59</v>
      </c>
    </row>
    <row r="18" spans="1:7" x14ac:dyDescent="0.3">
      <c r="A18" s="33" t="s">
        <v>313</v>
      </c>
      <c r="B18" s="32" t="s">
        <v>312</v>
      </c>
      <c r="C18" s="30">
        <v>15000</v>
      </c>
      <c r="D18" s="30">
        <v>0</v>
      </c>
      <c r="E18" s="30">
        <v>0</v>
      </c>
      <c r="F18" s="30">
        <v>0</v>
      </c>
      <c r="G18" s="30">
        <f t="shared" si="0"/>
        <v>15000</v>
      </c>
    </row>
    <row r="19" spans="1:7" x14ac:dyDescent="0.3">
      <c r="A19" s="33" t="s">
        <v>307</v>
      </c>
      <c r="B19" s="32" t="s">
        <v>306</v>
      </c>
      <c r="C19" s="30">
        <v>50382.79</v>
      </c>
      <c r="D19" s="30">
        <v>5376.33</v>
      </c>
      <c r="E19" s="30">
        <v>0</v>
      </c>
      <c r="F19" s="30">
        <v>5376.33</v>
      </c>
      <c r="G19" s="30">
        <f t="shared" si="0"/>
        <v>39630.129999999997</v>
      </c>
    </row>
    <row r="20" spans="1:7" x14ac:dyDescent="0.3">
      <c r="A20" s="33" t="s">
        <v>305</v>
      </c>
      <c r="B20" s="32" t="s">
        <v>304</v>
      </c>
      <c r="C20" s="30">
        <v>1538207.71</v>
      </c>
      <c r="D20" s="30">
        <v>228194.4</v>
      </c>
      <c r="E20" s="30">
        <v>0</v>
      </c>
      <c r="F20" s="30">
        <v>1309993.31</v>
      </c>
      <c r="G20" s="30">
        <f t="shared" si="0"/>
        <v>20</v>
      </c>
    </row>
    <row r="21" spans="1:7" x14ac:dyDescent="0.3">
      <c r="A21" s="33" t="s">
        <v>303</v>
      </c>
      <c r="B21" s="32" t="s">
        <v>302</v>
      </c>
      <c r="C21" s="30">
        <v>41488.080000000002</v>
      </c>
      <c r="D21" s="30">
        <v>14307.4</v>
      </c>
      <c r="E21" s="30">
        <v>0</v>
      </c>
      <c r="F21" s="30">
        <v>11872.64</v>
      </c>
      <c r="G21" s="30">
        <f t="shared" si="0"/>
        <v>15308.04</v>
      </c>
    </row>
    <row r="22" spans="1:7" x14ac:dyDescent="0.3">
      <c r="A22" s="33" t="s">
        <v>301</v>
      </c>
      <c r="B22" s="32" t="s">
        <v>300</v>
      </c>
      <c r="C22" s="30">
        <v>14263.52</v>
      </c>
      <c r="D22" s="30">
        <v>9513.1200000000008</v>
      </c>
      <c r="E22" s="30">
        <v>0</v>
      </c>
      <c r="F22" s="30">
        <v>4749.6000000000004</v>
      </c>
      <c r="G22" s="30">
        <f t="shared" si="0"/>
        <v>0.7999999999992724</v>
      </c>
    </row>
    <row r="23" spans="1:7" x14ac:dyDescent="0.3">
      <c r="A23" s="33" t="s">
        <v>297</v>
      </c>
      <c r="B23" s="32" t="s">
        <v>296</v>
      </c>
      <c r="C23" s="30">
        <v>22281.65</v>
      </c>
      <c r="D23" s="30">
        <v>11810.44</v>
      </c>
      <c r="E23" s="30">
        <v>0</v>
      </c>
      <c r="F23" s="30">
        <v>10279.68</v>
      </c>
      <c r="G23" s="30">
        <f t="shared" si="0"/>
        <v>191.53000000000065</v>
      </c>
    </row>
    <row r="24" spans="1:7" x14ac:dyDescent="0.3">
      <c r="A24" s="33" t="s">
        <v>295</v>
      </c>
      <c r="B24" s="32" t="s">
        <v>294</v>
      </c>
      <c r="C24" s="30">
        <v>777055.55</v>
      </c>
      <c r="D24" s="30">
        <v>180774.64</v>
      </c>
      <c r="E24" s="30">
        <v>0</v>
      </c>
      <c r="F24" s="30">
        <v>373956.23</v>
      </c>
      <c r="G24" s="30">
        <f t="shared" si="0"/>
        <v>222324.68000000005</v>
      </c>
    </row>
    <row r="25" spans="1:7" x14ac:dyDescent="0.3">
      <c r="A25" s="33" t="s">
        <v>293</v>
      </c>
      <c r="B25" s="32" t="s">
        <v>292</v>
      </c>
      <c r="C25" s="30">
        <v>26090.99</v>
      </c>
      <c r="D25" s="30">
        <v>0</v>
      </c>
      <c r="E25" s="30">
        <v>0</v>
      </c>
      <c r="F25" s="30">
        <v>22484.799999999999</v>
      </c>
      <c r="G25" s="30">
        <f t="shared" si="0"/>
        <v>3606.1900000000023</v>
      </c>
    </row>
    <row r="26" spans="1:7" x14ac:dyDescent="0.3">
      <c r="A26" s="33" t="s">
        <v>291</v>
      </c>
      <c r="B26" s="32" t="s">
        <v>290</v>
      </c>
      <c r="C26" s="30">
        <v>933649.12</v>
      </c>
      <c r="D26" s="30">
        <v>249151.95</v>
      </c>
      <c r="E26" s="30">
        <v>0</v>
      </c>
      <c r="F26" s="30">
        <v>681428.74</v>
      </c>
      <c r="G26" s="30">
        <f t="shared" si="0"/>
        <v>3068.4299999999348</v>
      </c>
    </row>
    <row r="27" spans="1:7" ht="20.399999999999999" x14ac:dyDescent="0.3">
      <c r="A27" s="33" t="s">
        <v>289</v>
      </c>
      <c r="B27" s="32" t="s">
        <v>288</v>
      </c>
      <c r="C27" s="30">
        <v>120930.56</v>
      </c>
      <c r="D27" s="30">
        <v>43895.519999999997</v>
      </c>
      <c r="E27" s="30">
        <v>0</v>
      </c>
      <c r="F27" s="30">
        <v>29014.27</v>
      </c>
      <c r="G27" s="30">
        <f t="shared" si="0"/>
        <v>48020.770000000004</v>
      </c>
    </row>
    <row r="28" spans="1:7" ht="20.399999999999999" x14ac:dyDescent="0.3">
      <c r="A28" s="33" t="s">
        <v>283</v>
      </c>
      <c r="B28" s="32" t="s">
        <v>282</v>
      </c>
      <c r="C28" s="30">
        <v>348.59</v>
      </c>
      <c r="D28" s="30">
        <v>0</v>
      </c>
      <c r="E28" s="30">
        <v>0</v>
      </c>
      <c r="F28" s="30">
        <v>348.59</v>
      </c>
      <c r="G28" s="30">
        <f t="shared" si="0"/>
        <v>0</v>
      </c>
    </row>
    <row r="29" spans="1:7" ht="20.399999999999999" x14ac:dyDescent="0.3">
      <c r="A29" s="33" t="s">
        <v>275</v>
      </c>
      <c r="B29" s="32" t="s">
        <v>274</v>
      </c>
      <c r="C29" s="30">
        <v>221334.06</v>
      </c>
      <c r="D29" s="30">
        <v>64597.88</v>
      </c>
      <c r="E29" s="30">
        <v>0</v>
      </c>
      <c r="F29" s="30">
        <v>20804.759999999998</v>
      </c>
      <c r="G29" s="30">
        <f t="shared" si="0"/>
        <v>135931.41999999998</v>
      </c>
    </row>
    <row r="30" spans="1:7" x14ac:dyDescent="0.3">
      <c r="A30" s="33" t="s">
        <v>271</v>
      </c>
      <c r="B30" s="32" t="s">
        <v>270</v>
      </c>
      <c r="C30" s="30">
        <v>1281073.8</v>
      </c>
      <c r="D30" s="30">
        <v>948479.05</v>
      </c>
      <c r="E30" s="30">
        <v>0</v>
      </c>
      <c r="F30" s="30">
        <v>89566.58</v>
      </c>
      <c r="G30" s="30">
        <f t="shared" si="0"/>
        <v>243028.16999999998</v>
      </c>
    </row>
    <row r="31" spans="1:7" x14ac:dyDescent="0.3">
      <c r="A31" s="33" t="s">
        <v>269</v>
      </c>
      <c r="B31" s="32" t="s">
        <v>268</v>
      </c>
      <c r="C31" s="30">
        <v>49282.2</v>
      </c>
      <c r="D31" s="30">
        <v>32992.19</v>
      </c>
      <c r="E31" s="30">
        <v>0</v>
      </c>
      <c r="F31" s="30">
        <v>8000</v>
      </c>
      <c r="G31" s="30">
        <f t="shared" si="0"/>
        <v>8290.0099999999948</v>
      </c>
    </row>
    <row r="32" spans="1:7" x14ac:dyDescent="0.3">
      <c r="A32" s="33" t="s">
        <v>263</v>
      </c>
      <c r="B32" s="32" t="s">
        <v>262</v>
      </c>
      <c r="C32" s="30">
        <v>768000</v>
      </c>
      <c r="D32" s="30">
        <v>280451</v>
      </c>
      <c r="E32" s="30">
        <v>109363.8</v>
      </c>
      <c r="F32" s="30">
        <v>0</v>
      </c>
      <c r="G32" s="30">
        <f t="shared" si="0"/>
        <v>378185.2</v>
      </c>
    </row>
    <row r="33" spans="1:7" x14ac:dyDescent="0.3">
      <c r="A33" s="33" t="s">
        <v>261</v>
      </c>
      <c r="B33" s="32" t="s">
        <v>260</v>
      </c>
      <c r="C33" s="30">
        <v>340</v>
      </c>
      <c r="D33" s="30">
        <v>340</v>
      </c>
      <c r="E33" s="30">
        <v>0</v>
      </c>
      <c r="F33" s="30">
        <v>0</v>
      </c>
      <c r="G33" s="30">
        <f t="shared" si="0"/>
        <v>0</v>
      </c>
    </row>
    <row r="34" spans="1:7" x14ac:dyDescent="0.3">
      <c r="A34" s="33" t="s">
        <v>257</v>
      </c>
      <c r="B34" s="32" t="s">
        <v>256</v>
      </c>
      <c r="C34" s="30">
        <v>70</v>
      </c>
      <c r="D34" s="30">
        <v>70</v>
      </c>
      <c r="E34" s="30">
        <v>0</v>
      </c>
      <c r="F34" s="30">
        <v>0</v>
      </c>
      <c r="G34" s="30">
        <f t="shared" si="0"/>
        <v>0</v>
      </c>
    </row>
    <row r="35" spans="1:7" x14ac:dyDescent="0.3">
      <c r="A35" s="33" t="s">
        <v>255</v>
      </c>
      <c r="B35" s="32" t="s">
        <v>254</v>
      </c>
      <c r="C35" s="30">
        <v>53158.8</v>
      </c>
      <c r="D35" s="30">
        <v>27495.68</v>
      </c>
      <c r="E35" s="30">
        <v>0</v>
      </c>
      <c r="F35" s="30">
        <v>15398.54</v>
      </c>
      <c r="G35" s="30">
        <f t="shared" si="0"/>
        <v>10264.580000000002</v>
      </c>
    </row>
    <row r="36" spans="1:7" x14ac:dyDescent="0.3">
      <c r="A36" s="33" t="s">
        <v>253</v>
      </c>
      <c r="B36" s="32" t="s">
        <v>252</v>
      </c>
      <c r="C36" s="30">
        <v>137550</v>
      </c>
      <c r="D36" s="30">
        <v>114471.59</v>
      </c>
      <c r="E36" s="30">
        <v>23077.360000000001</v>
      </c>
      <c r="F36" s="30">
        <v>0</v>
      </c>
      <c r="G36" s="30">
        <f t="shared" si="0"/>
        <v>1.0500000000029104</v>
      </c>
    </row>
    <row r="37" spans="1:7" ht="20.399999999999999" x14ac:dyDescent="0.3">
      <c r="A37" s="33" t="s">
        <v>241</v>
      </c>
      <c r="B37" s="32" t="s">
        <v>240</v>
      </c>
      <c r="C37" s="30">
        <v>0</v>
      </c>
      <c r="D37" s="30">
        <v>0</v>
      </c>
      <c r="E37" s="30">
        <v>0</v>
      </c>
      <c r="F37" s="30">
        <v>0</v>
      </c>
      <c r="G37" s="30">
        <f t="shared" si="0"/>
        <v>0</v>
      </c>
    </row>
    <row r="38" spans="1:7" x14ac:dyDescent="0.3">
      <c r="A38" s="36" t="s">
        <v>703</v>
      </c>
      <c r="B38" s="35" t="s">
        <v>702</v>
      </c>
      <c r="C38" s="29">
        <v>258310173.59</v>
      </c>
      <c r="D38" s="29">
        <v>254940873.68000001</v>
      </c>
      <c r="E38" s="29">
        <v>0</v>
      </c>
      <c r="F38" s="29">
        <v>102730.74</v>
      </c>
      <c r="G38" s="29">
        <f t="shared" si="0"/>
        <v>3266569.1699999962</v>
      </c>
    </row>
    <row r="39" spans="1:7" x14ac:dyDescent="0.3">
      <c r="A39" s="33" t="s">
        <v>299</v>
      </c>
      <c r="B39" s="32" t="s">
        <v>298</v>
      </c>
      <c r="C39" s="30">
        <v>379068.49</v>
      </c>
      <c r="D39" s="30">
        <v>132823.89000000001</v>
      </c>
      <c r="E39" s="30">
        <v>0</v>
      </c>
      <c r="F39" s="30">
        <v>14117.22</v>
      </c>
      <c r="G39" s="30">
        <f t="shared" si="0"/>
        <v>232127.37999999998</v>
      </c>
    </row>
    <row r="40" spans="1:7" ht="20.399999999999999" x14ac:dyDescent="0.3">
      <c r="A40" s="33" t="s">
        <v>251</v>
      </c>
      <c r="B40" s="32" t="s">
        <v>250</v>
      </c>
      <c r="C40" s="30">
        <v>2092599.78</v>
      </c>
      <c r="D40" s="30">
        <v>2081283.89</v>
      </c>
      <c r="E40" s="30">
        <v>0</v>
      </c>
      <c r="F40" s="30">
        <v>251.18</v>
      </c>
      <c r="G40" s="30">
        <f t="shared" si="0"/>
        <v>11064.71000000013</v>
      </c>
    </row>
    <row r="41" spans="1:7" x14ac:dyDescent="0.3">
      <c r="A41" s="33" t="s">
        <v>249</v>
      </c>
      <c r="B41" s="32" t="s">
        <v>248</v>
      </c>
      <c r="C41" s="30">
        <v>640981.32999999996</v>
      </c>
      <c r="D41" s="30">
        <v>634983.32999999996</v>
      </c>
      <c r="E41" s="30">
        <v>0</v>
      </c>
      <c r="F41" s="30">
        <v>0</v>
      </c>
      <c r="G41" s="30">
        <f t="shared" si="0"/>
        <v>5998</v>
      </c>
    </row>
    <row r="42" spans="1:7" x14ac:dyDescent="0.3">
      <c r="A42" s="33" t="s">
        <v>247</v>
      </c>
      <c r="B42" s="32" t="s">
        <v>246</v>
      </c>
      <c r="C42" s="30">
        <v>1144658.7</v>
      </c>
      <c r="D42" s="30">
        <v>1139467.51</v>
      </c>
      <c r="E42" s="30">
        <v>0</v>
      </c>
      <c r="F42" s="30">
        <v>0</v>
      </c>
      <c r="G42" s="30">
        <f t="shared" ref="G42:G73" si="1">C42-D42-E42-F42</f>
        <v>5191.1899999999441</v>
      </c>
    </row>
    <row r="43" spans="1:7" x14ac:dyDescent="0.3">
      <c r="A43" s="33" t="s">
        <v>239</v>
      </c>
      <c r="B43" s="32" t="s">
        <v>238</v>
      </c>
      <c r="C43" s="30">
        <v>108231781.34999999</v>
      </c>
      <c r="D43" s="30">
        <v>108214513.75</v>
      </c>
      <c r="E43" s="30">
        <v>0</v>
      </c>
      <c r="F43" s="30">
        <v>13646.36</v>
      </c>
      <c r="G43" s="30">
        <f t="shared" si="1"/>
        <v>3621.239999994039</v>
      </c>
    </row>
    <row r="44" spans="1:7" ht="20.399999999999999" x14ac:dyDescent="0.3">
      <c r="A44" s="33" t="s">
        <v>237</v>
      </c>
      <c r="B44" s="32" t="s">
        <v>236</v>
      </c>
      <c r="C44" s="30">
        <v>4771441.4000000004</v>
      </c>
      <c r="D44" s="30">
        <v>4707041.33</v>
      </c>
      <c r="E44" s="30">
        <v>0</v>
      </c>
      <c r="F44" s="30">
        <v>0</v>
      </c>
      <c r="G44" s="30">
        <f t="shared" si="1"/>
        <v>64400.070000000298</v>
      </c>
    </row>
    <row r="45" spans="1:7" x14ac:dyDescent="0.3">
      <c r="A45" s="33" t="s">
        <v>235</v>
      </c>
      <c r="B45" s="32" t="s">
        <v>234</v>
      </c>
      <c r="C45" s="30">
        <v>40953181.289999999</v>
      </c>
      <c r="D45" s="30">
        <v>40461374.380000003</v>
      </c>
      <c r="E45" s="30">
        <v>0</v>
      </c>
      <c r="F45" s="30">
        <v>0</v>
      </c>
      <c r="G45" s="30">
        <f t="shared" si="1"/>
        <v>491806.90999999642</v>
      </c>
    </row>
    <row r="46" spans="1:7" x14ac:dyDescent="0.3">
      <c r="A46" s="33" t="s">
        <v>233</v>
      </c>
      <c r="B46" s="32" t="s">
        <v>232</v>
      </c>
      <c r="C46" s="30">
        <v>15461206.41</v>
      </c>
      <c r="D46" s="30">
        <v>15092663.76</v>
      </c>
      <c r="E46" s="30">
        <v>0</v>
      </c>
      <c r="F46" s="30">
        <v>14982.75</v>
      </c>
      <c r="G46" s="30">
        <f t="shared" si="1"/>
        <v>353559.90000000037</v>
      </c>
    </row>
    <row r="47" spans="1:7" ht="20.399999999999999" x14ac:dyDescent="0.3">
      <c r="A47" s="33" t="s">
        <v>231</v>
      </c>
      <c r="B47" s="32" t="s">
        <v>230</v>
      </c>
      <c r="C47" s="30">
        <v>526637.5</v>
      </c>
      <c r="D47" s="30">
        <v>480971.46</v>
      </c>
      <c r="E47" s="30">
        <v>0</v>
      </c>
      <c r="F47" s="30">
        <v>0</v>
      </c>
      <c r="G47" s="30">
        <f t="shared" si="1"/>
        <v>45666.039999999979</v>
      </c>
    </row>
    <row r="48" spans="1:7" ht="20.399999999999999" x14ac:dyDescent="0.3">
      <c r="A48" s="33" t="s">
        <v>229</v>
      </c>
      <c r="B48" s="32" t="s">
        <v>228</v>
      </c>
      <c r="C48" s="30">
        <v>206516.11</v>
      </c>
      <c r="D48" s="30">
        <v>128430.85</v>
      </c>
      <c r="E48" s="30">
        <v>0</v>
      </c>
      <c r="F48" s="30">
        <v>6516.11</v>
      </c>
      <c r="G48" s="30">
        <f t="shared" si="1"/>
        <v>71569.14999999998</v>
      </c>
    </row>
    <row r="49" spans="1:7" x14ac:dyDescent="0.3">
      <c r="A49" s="33" t="s">
        <v>227</v>
      </c>
      <c r="B49" s="32" t="s">
        <v>226</v>
      </c>
      <c r="C49" s="30">
        <v>3578480</v>
      </c>
      <c r="D49" s="30">
        <v>3500550.24</v>
      </c>
      <c r="E49" s="30">
        <v>0</v>
      </c>
      <c r="F49" s="30">
        <v>0</v>
      </c>
      <c r="G49" s="30">
        <f t="shared" si="1"/>
        <v>77929.759999999776</v>
      </c>
    </row>
    <row r="50" spans="1:7" x14ac:dyDescent="0.3">
      <c r="A50" s="33" t="s">
        <v>225</v>
      </c>
      <c r="B50" s="32" t="s">
        <v>224</v>
      </c>
      <c r="C50" s="30">
        <v>950000</v>
      </c>
      <c r="D50" s="30">
        <v>721843.94</v>
      </c>
      <c r="E50" s="30">
        <v>0</v>
      </c>
      <c r="F50" s="30">
        <v>0</v>
      </c>
      <c r="G50" s="30">
        <f t="shared" si="1"/>
        <v>228156.06000000006</v>
      </c>
    </row>
    <row r="51" spans="1:7" x14ac:dyDescent="0.3">
      <c r="A51" s="33" t="s">
        <v>223</v>
      </c>
      <c r="B51" s="32" t="s">
        <v>222</v>
      </c>
      <c r="C51" s="30">
        <v>964369.77</v>
      </c>
      <c r="D51" s="30">
        <v>961661.43</v>
      </c>
      <c r="E51" s="30">
        <v>0</v>
      </c>
      <c r="F51" s="30">
        <v>0</v>
      </c>
      <c r="G51" s="30">
        <f t="shared" si="1"/>
        <v>2708.3399999999674</v>
      </c>
    </row>
    <row r="52" spans="1:7" x14ac:dyDescent="0.3">
      <c r="A52" s="33" t="s">
        <v>221</v>
      </c>
      <c r="B52" s="32" t="s">
        <v>220</v>
      </c>
      <c r="C52" s="30">
        <v>80000</v>
      </c>
      <c r="D52" s="30">
        <v>57812.4</v>
      </c>
      <c r="E52" s="30">
        <v>0</v>
      </c>
      <c r="F52" s="30">
        <v>0</v>
      </c>
      <c r="G52" s="30">
        <f t="shared" si="1"/>
        <v>22187.599999999999</v>
      </c>
    </row>
    <row r="53" spans="1:7" ht="20.399999999999999" x14ac:dyDescent="0.3">
      <c r="A53" s="33" t="s">
        <v>219</v>
      </c>
      <c r="B53" s="32" t="s">
        <v>218</v>
      </c>
      <c r="C53" s="30">
        <v>24016519</v>
      </c>
      <c r="D53" s="30">
        <v>23879482.559999999</v>
      </c>
      <c r="E53" s="30">
        <v>0</v>
      </c>
      <c r="F53" s="30">
        <v>0</v>
      </c>
      <c r="G53" s="30">
        <f t="shared" si="1"/>
        <v>137036.44000000134</v>
      </c>
    </row>
    <row r="54" spans="1:7" ht="20.399999999999999" x14ac:dyDescent="0.3">
      <c r="A54" s="33" t="s">
        <v>217</v>
      </c>
      <c r="B54" s="32" t="s">
        <v>216</v>
      </c>
      <c r="C54" s="30">
        <v>39490152.329999998</v>
      </c>
      <c r="D54" s="30">
        <v>39484565.259999998</v>
      </c>
      <c r="E54" s="30">
        <v>0</v>
      </c>
      <c r="F54" s="30">
        <v>4102.46</v>
      </c>
      <c r="G54" s="30">
        <f t="shared" si="1"/>
        <v>1484.610000000298</v>
      </c>
    </row>
    <row r="55" spans="1:7" ht="20.399999999999999" x14ac:dyDescent="0.3">
      <c r="A55" s="33" t="s">
        <v>215</v>
      </c>
      <c r="B55" s="32" t="s">
        <v>214</v>
      </c>
      <c r="C55" s="30">
        <v>609558</v>
      </c>
      <c r="D55" s="30">
        <v>609557</v>
      </c>
      <c r="E55" s="30">
        <v>0</v>
      </c>
      <c r="F55" s="30">
        <v>0</v>
      </c>
      <c r="G55" s="30">
        <f t="shared" si="1"/>
        <v>1</v>
      </c>
    </row>
    <row r="56" spans="1:7" x14ac:dyDescent="0.3">
      <c r="A56" s="33" t="s">
        <v>213</v>
      </c>
      <c r="B56" s="32" t="s">
        <v>212</v>
      </c>
      <c r="C56" s="30">
        <v>2097842.2999999998</v>
      </c>
      <c r="D56" s="30">
        <v>2013490.95</v>
      </c>
      <c r="E56" s="30">
        <v>0</v>
      </c>
      <c r="F56" s="30">
        <v>0</v>
      </c>
      <c r="G56" s="30">
        <f t="shared" si="1"/>
        <v>84351.34999999986</v>
      </c>
    </row>
    <row r="57" spans="1:7" ht="20.399999999999999" x14ac:dyDescent="0.3">
      <c r="A57" s="33" t="s">
        <v>211</v>
      </c>
      <c r="B57" s="32" t="s">
        <v>210</v>
      </c>
      <c r="C57" s="30">
        <v>1296750.8899999999</v>
      </c>
      <c r="D57" s="30">
        <v>834230.06</v>
      </c>
      <c r="E57" s="30">
        <v>0</v>
      </c>
      <c r="F57" s="30">
        <v>46011.58</v>
      </c>
      <c r="G57" s="30">
        <f t="shared" si="1"/>
        <v>416509.24999999983</v>
      </c>
    </row>
    <row r="58" spans="1:7" x14ac:dyDescent="0.3">
      <c r="A58" s="33" t="s">
        <v>209</v>
      </c>
      <c r="B58" s="32" t="s">
        <v>208</v>
      </c>
      <c r="C58" s="30">
        <v>2473900.2000000002</v>
      </c>
      <c r="D58" s="30">
        <v>2138045.62</v>
      </c>
      <c r="E58" s="30">
        <v>0</v>
      </c>
      <c r="F58" s="30">
        <v>0</v>
      </c>
      <c r="G58" s="30">
        <f t="shared" si="1"/>
        <v>335854.58000000007</v>
      </c>
    </row>
    <row r="59" spans="1:7" x14ac:dyDescent="0.3">
      <c r="A59" s="33" t="s">
        <v>207</v>
      </c>
      <c r="B59" s="32" t="s">
        <v>206</v>
      </c>
      <c r="C59" s="30">
        <v>8344528.7400000002</v>
      </c>
      <c r="D59" s="30">
        <v>7666080.0700000003</v>
      </c>
      <c r="E59" s="30">
        <v>0</v>
      </c>
      <c r="F59" s="30">
        <v>3103.08</v>
      </c>
      <c r="G59" s="30">
        <f t="shared" si="1"/>
        <v>675345.59</v>
      </c>
    </row>
    <row r="60" spans="1:7" x14ac:dyDescent="0.3">
      <c r="A60" s="36" t="s">
        <v>701</v>
      </c>
      <c r="B60" s="35" t="s">
        <v>700</v>
      </c>
      <c r="C60" s="29">
        <v>300000</v>
      </c>
      <c r="D60" s="29">
        <v>765</v>
      </c>
      <c r="E60" s="29">
        <v>0</v>
      </c>
      <c r="F60" s="29">
        <v>0</v>
      </c>
      <c r="G60" s="29">
        <f t="shared" si="1"/>
        <v>299235</v>
      </c>
    </row>
    <row r="61" spans="1:7" x14ac:dyDescent="0.3">
      <c r="A61" s="33" t="s">
        <v>113</v>
      </c>
      <c r="B61" s="32" t="s">
        <v>112</v>
      </c>
      <c r="C61" s="30">
        <v>300000</v>
      </c>
      <c r="D61" s="30">
        <v>765</v>
      </c>
      <c r="E61" s="30">
        <v>0</v>
      </c>
      <c r="F61" s="30">
        <v>0</v>
      </c>
      <c r="G61" s="30">
        <f t="shared" si="1"/>
        <v>299235</v>
      </c>
    </row>
    <row r="62" spans="1:7" x14ac:dyDescent="0.3">
      <c r="A62" s="36" t="s">
        <v>699</v>
      </c>
      <c r="B62" s="35" t="s">
        <v>698</v>
      </c>
      <c r="C62" s="29">
        <v>9128627.8300000001</v>
      </c>
      <c r="D62" s="29">
        <v>5698077.7199999997</v>
      </c>
      <c r="E62" s="29">
        <v>0</v>
      </c>
      <c r="F62" s="29">
        <v>2057763.01</v>
      </c>
      <c r="G62" s="29">
        <f t="shared" si="1"/>
        <v>1372787.1000000003</v>
      </c>
    </row>
    <row r="63" spans="1:7" ht="20.399999999999999" x14ac:dyDescent="0.3">
      <c r="A63" s="33" t="s">
        <v>205</v>
      </c>
      <c r="B63" s="32" t="s">
        <v>204</v>
      </c>
      <c r="C63" s="30">
        <v>125010</v>
      </c>
      <c r="D63" s="30">
        <v>59829.84</v>
      </c>
      <c r="E63" s="30">
        <v>0</v>
      </c>
      <c r="F63" s="30">
        <v>10</v>
      </c>
      <c r="G63" s="30">
        <f t="shared" si="1"/>
        <v>65170.16</v>
      </c>
    </row>
    <row r="64" spans="1:7" x14ac:dyDescent="0.3">
      <c r="A64" s="33" t="s">
        <v>199</v>
      </c>
      <c r="B64" s="32" t="s">
        <v>198</v>
      </c>
      <c r="C64" s="30">
        <v>10428.1</v>
      </c>
      <c r="D64" s="30">
        <v>0</v>
      </c>
      <c r="E64" s="30">
        <v>0</v>
      </c>
      <c r="F64" s="30">
        <v>0</v>
      </c>
      <c r="G64" s="30">
        <f t="shared" si="1"/>
        <v>10428.1</v>
      </c>
    </row>
    <row r="65" spans="1:7" x14ac:dyDescent="0.3">
      <c r="A65" s="33" t="s">
        <v>197</v>
      </c>
      <c r="B65" s="32" t="s">
        <v>196</v>
      </c>
      <c r="C65" s="30">
        <v>17622.45</v>
      </c>
      <c r="D65" s="30">
        <v>0</v>
      </c>
      <c r="E65" s="30">
        <v>0</v>
      </c>
      <c r="F65" s="30">
        <v>10000</v>
      </c>
      <c r="G65" s="30">
        <f t="shared" si="1"/>
        <v>7622.4500000000007</v>
      </c>
    </row>
    <row r="66" spans="1:7" ht="20.399999999999999" x14ac:dyDescent="0.3">
      <c r="A66" s="33" t="s">
        <v>191</v>
      </c>
      <c r="B66" s="32" t="s">
        <v>190</v>
      </c>
      <c r="C66" s="30">
        <v>1808987.4</v>
      </c>
      <c r="D66" s="30">
        <v>1808987.4</v>
      </c>
      <c r="E66" s="30">
        <v>0</v>
      </c>
      <c r="F66" s="30">
        <v>0</v>
      </c>
      <c r="G66" s="30">
        <f t="shared" si="1"/>
        <v>0</v>
      </c>
    </row>
    <row r="67" spans="1:7" ht="20.399999999999999" x14ac:dyDescent="0.3">
      <c r="A67" s="33" t="s">
        <v>189</v>
      </c>
      <c r="B67" s="32" t="s">
        <v>188</v>
      </c>
      <c r="C67" s="30">
        <v>39907.11</v>
      </c>
      <c r="D67" s="30">
        <v>0</v>
      </c>
      <c r="E67" s="30">
        <v>0</v>
      </c>
      <c r="F67" s="30">
        <v>39907.11</v>
      </c>
      <c r="G67" s="30">
        <f t="shared" si="1"/>
        <v>0</v>
      </c>
    </row>
    <row r="68" spans="1:7" ht="20.399999999999999" x14ac:dyDescent="0.3">
      <c r="A68" s="33" t="s">
        <v>187</v>
      </c>
      <c r="B68" s="32" t="s">
        <v>186</v>
      </c>
      <c r="C68" s="30">
        <v>83951.679999999993</v>
      </c>
      <c r="D68" s="30">
        <v>83951.679999999993</v>
      </c>
      <c r="E68" s="30">
        <v>0</v>
      </c>
      <c r="F68" s="30">
        <v>0</v>
      </c>
      <c r="G68" s="30">
        <f t="shared" si="1"/>
        <v>0</v>
      </c>
    </row>
    <row r="69" spans="1:7" ht="20.399999999999999" x14ac:dyDescent="0.3">
      <c r="A69" s="33" t="s">
        <v>185</v>
      </c>
      <c r="B69" s="32" t="s">
        <v>184</v>
      </c>
      <c r="C69" s="30">
        <v>345759</v>
      </c>
      <c r="D69" s="30">
        <v>345759</v>
      </c>
      <c r="E69" s="30">
        <v>0</v>
      </c>
      <c r="F69" s="30">
        <v>0</v>
      </c>
      <c r="G69" s="30">
        <f t="shared" si="1"/>
        <v>0</v>
      </c>
    </row>
    <row r="70" spans="1:7" x14ac:dyDescent="0.3">
      <c r="A70" s="33" t="s">
        <v>183</v>
      </c>
      <c r="B70" s="32" t="s">
        <v>182</v>
      </c>
      <c r="C70" s="30">
        <v>9560.7800000000007</v>
      </c>
      <c r="D70" s="30">
        <v>0</v>
      </c>
      <c r="E70" s="30">
        <v>0</v>
      </c>
      <c r="F70" s="30">
        <v>9560.7800000000007</v>
      </c>
      <c r="G70" s="30">
        <f t="shared" si="1"/>
        <v>0</v>
      </c>
    </row>
    <row r="71" spans="1:7" ht="20.399999999999999" x14ac:dyDescent="0.3">
      <c r="A71" s="33" t="s">
        <v>181</v>
      </c>
      <c r="B71" s="32" t="s">
        <v>180</v>
      </c>
      <c r="C71" s="30">
        <v>642565.07999999996</v>
      </c>
      <c r="D71" s="30">
        <v>642564.76</v>
      </c>
      <c r="E71" s="30">
        <v>0</v>
      </c>
      <c r="F71" s="30">
        <v>0</v>
      </c>
      <c r="G71" s="30">
        <f t="shared" si="1"/>
        <v>0.31999999994877726</v>
      </c>
    </row>
    <row r="72" spans="1:7" ht="20.399999999999999" x14ac:dyDescent="0.3">
      <c r="A72" s="33" t="s">
        <v>179</v>
      </c>
      <c r="B72" s="32" t="s">
        <v>178</v>
      </c>
      <c r="C72" s="30">
        <v>1807434</v>
      </c>
      <c r="D72" s="30">
        <v>590250.26</v>
      </c>
      <c r="E72" s="30">
        <v>0</v>
      </c>
      <c r="F72" s="30">
        <v>0</v>
      </c>
      <c r="G72" s="30">
        <f t="shared" si="1"/>
        <v>1217183.74</v>
      </c>
    </row>
    <row r="73" spans="1:7" x14ac:dyDescent="0.3">
      <c r="A73" s="33" t="s">
        <v>165</v>
      </c>
      <c r="B73" s="32" t="s">
        <v>164</v>
      </c>
      <c r="C73" s="30">
        <v>224834.5</v>
      </c>
      <c r="D73" s="30">
        <v>0</v>
      </c>
      <c r="E73" s="30">
        <v>0</v>
      </c>
      <c r="F73" s="30">
        <v>224834.5</v>
      </c>
      <c r="G73" s="30">
        <f t="shared" si="1"/>
        <v>0</v>
      </c>
    </row>
    <row r="74" spans="1:7" x14ac:dyDescent="0.3">
      <c r="A74" s="33" t="s">
        <v>163</v>
      </c>
      <c r="B74" s="32" t="s">
        <v>162</v>
      </c>
      <c r="C74" s="30">
        <v>134616.63</v>
      </c>
      <c r="D74" s="30">
        <v>0</v>
      </c>
      <c r="E74" s="30">
        <v>0</v>
      </c>
      <c r="F74" s="30">
        <v>134616.63</v>
      </c>
      <c r="G74" s="30">
        <f t="shared" ref="G74:G83" si="2">C74-D74-E74-F74</f>
        <v>0</v>
      </c>
    </row>
    <row r="75" spans="1:7" x14ac:dyDescent="0.3">
      <c r="A75" s="33" t="s">
        <v>161</v>
      </c>
      <c r="B75" s="32" t="s">
        <v>160</v>
      </c>
      <c r="C75" s="30">
        <v>74228.679999999993</v>
      </c>
      <c r="D75" s="30">
        <v>0</v>
      </c>
      <c r="E75" s="30">
        <v>0</v>
      </c>
      <c r="F75" s="30">
        <v>74228.679999999993</v>
      </c>
      <c r="G75" s="30">
        <f t="shared" si="2"/>
        <v>0</v>
      </c>
    </row>
    <row r="76" spans="1:7" ht="20.399999999999999" x14ac:dyDescent="0.3">
      <c r="A76" s="33" t="s">
        <v>159</v>
      </c>
      <c r="B76" s="32" t="s">
        <v>158</v>
      </c>
      <c r="C76" s="30">
        <v>60597.36</v>
      </c>
      <c r="D76" s="30">
        <v>0</v>
      </c>
      <c r="E76" s="30">
        <v>0</v>
      </c>
      <c r="F76" s="30">
        <v>60597.36</v>
      </c>
      <c r="G76" s="30">
        <f t="shared" si="2"/>
        <v>0</v>
      </c>
    </row>
    <row r="77" spans="1:7" ht="20.399999999999999" x14ac:dyDescent="0.3">
      <c r="A77" s="33" t="s">
        <v>157</v>
      </c>
      <c r="B77" s="32" t="s">
        <v>156</v>
      </c>
      <c r="C77" s="30">
        <v>152913</v>
      </c>
      <c r="D77" s="30">
        <v>0</v>
      </c>
      <c r="E77" s="30">
        <v>0</v>
      </c>
      <c r="F77" s="30">
        <v>152913</v>
      </c>
      <c r="G77" s="30">
        <f t="shared" si="2"/>
        <v>0</v>
      </c>
    </row>
    <row r="78" spans="1:7" ht="20.399999999999999" x14ac:dyDescent="0.3">
      <c r="A78" s="33" t="s">
        <v>151</v>
      </c>
      <c r="B78" s="32" t="s">
        <v>150</v>
      </c>
      <c r="C78" s="30">
        <v>287301.48</v>
      </c>
      <c r="D78" s="30">
        <v>0</v>
      </c>
      <c r="E78" s="30">
        <v>0</v>
      </c>
      <c r="F78" s="30">
        <v>287301.48</v>
      </c>
      <c r="G78" s="30">
        <f t="shared" si="2"/>
        <v>0</v>
      </c>
    </row>
    <row r="79" spans="1:7" ht="20.399999999999999" x14ac:dyDescent="0.3">
      <c r="A79" s="33" t="s">
        <v>149</v>
      </c>
      <c r="B79" s="32" t="s">
        <v>148</v>
      </c>
      <c r="C79" s="30">
        <v>3302909.66</v>
      </c>
      <c r="D79" s="30">
        <v>2166733.86</v>
      </c>
      <c r="E79" s="30">
        <v>0</v>
      </c>
      <c r="F79" s="30">
        <v>1063793.47</v>
      </c>
      <c r="G79" s="30">
        <f t="shared" si="2"/>
        <v>72382.330000000307</v>
      </c>
    </row>
    <row r="80" spans="1:7" x14ac:dyDescent="0.3">
      <c r="A80" s="33" t="s">
        <v>145</v>
      </c>
      <c r="B80" s="32" t="s">
        <v>144</v>
      </c>
      <c r="C80" s="30">
        <v>0.92</v>
      </c>
      <c r="D80" s="30">
        <v>0.92</v>
      </c>
      <c r="E80" s="30">
        <v>0</v>
      </c>
      <c r="F80" s="30">
        <v>0</v>
      </c>
      <c r="G80" s="30">
        <f t="shared" si="2"/>
        <v>0</v>
      </c>
    </row>
    <row r="81" spans="1:7" x14ac:dyDescent="0.3">
      <c r="A81" s="36" t="s">
        <v>697</v>
      </c>
      <c r="B81" s="35" t="s">
        <v>696</v>
      </c>
      <c r="C81" s="29">
        <v>1266657.1100000001</v>
      </c>
      <c r="D81" s="29">
        <v>880844.23</v>
      </c>
      <c r="E81" s="29">
        <v>0</v>
      </c>
      <c r="F81" s="29">
        <v>2414.21</v>
      </c>
      <c r="G81" s="29">
        <f t="shared" si="2"/>
        <v>383398.6700000001</v>
      </c>
    </row>
    <row r="82" spans="1:7" x14ac:dyDescent="0.3">
      <c r="A82" s="33" t="s">
        <v>147</v>
      </c>
      <c r="B82" s="32" t="s">
        <v>146</v>
      </c>
      <c r="C82" s="30">
        <v>1266657.1100000001</v>
      </c>
      <c r="D82" s="30">
        <v>880844.23</v>
      </c>
      <c r="E82" s="30">
        <v>0</v>
      </c>
      <c r="F82" s="30">
        <v>2414.21</v>
      </c>
      <c r="G82" s="30">
        <f t="shared" si="2"/>
        <v>383398.6700000001</v>
      </c>
    </row>
    <row r="83" spans="1:7" ht="27" customHeight="1" x14ac:dyDescent="0.3">
      <c r="A83" s="610" t="s">
        <v>695</v>
      </c>
      <c r="B83" s="611"/>
      <c r="C83" s="29">
        <v>288102812.49000001</v>
      </c>
      <c r="D83" s="29">
        <v>275595058.16000003</v>
      </c>
      <c r="E83" s="29">
        <v>132441.16</v>
      </c>
      <c r="F83" s="29">
        <v>4753853.28</v>
      </c>
      <c r="G83" s="29">
        <f t="shared" si="2"/>
        <v>7621459.8899999829</v>
      </c>
    </row>
    <row r="85" spans="1:7" x14ac:dyDescent="0.3">
      <c r="A85" s="36" t="s">
        <v>694</v>
      </c>
      <c r="B85" s="35" t="s">
        <v>693</v>
      </c>
      <c r="C85" s="29">
        <v>87350000</v>
      </c>
      <c r="D85" s="29">
        <v>52978059.310000002</v>
      </c>
      <c r="E85" s="29">
        <v>23316620.23</v>
      </c>
      <c r="F85" s="29">
        <v>0</v>
      </c>
      <c r="G85" s="29">
        <f t="shared" ref="G85:G99" si="3">C85-D85-E85-F85</f>
        <v>11055320.459999997</v>
      </c>
    </row>
    <row r="86" spans="1:7" x14ac:dyDescent="0.3">
      <c r="A86" s="33" t="s">
        <v>143</v>
      </c>
      <c r="B86" s="32" t="s">
        <v>142</v>
      </c>
      <c r="C86" s="30">
        <v>54850000</v>
      </c>
      <c r="D86" s="30">
        <v>52747446.399999999</v>
      </c>
      <c r="E86" s="30">
        <v>0</v>
      </c>
      <c r="F86" s="30">
        <v>0</v>
      </c>
      <c r="G86" s="30">
        <f t="shared" si="3"/>
        <v>2102553.6000000015</v>
      </c>
    </row>
    <row r="87" spans="1:7" x14ac:dyDescent="0.3">
      <c r="A87" s="33" t="s">
        <v>141</v>
      </c>
      <c r="B87" s="32" t="s">
        <v>140</v>
      </c>
      <c r="C87" s="30">
        <v>4000000</v>
      </c>
      <c r="D87" s="30">
        <v>-23993739.210000001</v>
      </c>
      <c r="E87" s="30">
        <v>23264205.23</v>
      </c>
      <c r="F87" s="30">
        <v>0</v>
      </c>
      <c r="G87" s="30">
        <f t="shared" si="3"/>
        <v>4729533.9800000004</v>
      </c>
    </row>
    <row r="88" spans="1:7" x14ac:dyDescent="0.3">
      <c r="A88" s="33" t="s">
        <v>139</v>
      </c>
      <c r="B88" s="32" t="s">
        <v>138</v>
      </c>
      <c r="C88" s="30">
        <v>150000</v>
      </c>
      <c r="D88" s="30">
        <v>0</v>
      </c>
      <c r="E88" s="30">
        <v>0</v>
      </c>
      <c r="F88" s="30">
        <v>0</v>
      </c>
      <c r="G88" s="30">
        <f t="shared" si="3"/>
        <v>150000</v>
      </c>
    </row>
    <row r="89" spans="1:7" x14ac:dyDescent="0.3">
      <c r="A89" s="33" t="s">
        <v>137</v>
      </c>
      <c r="B89" s="32" t="s">
        <v>136</v>
      </c>
      <c r="C89" s="30">
        <v>28350000</v>
      </c>
      <c r="D89" s="30">
        <v>24224352.120000001</v>
      </c>
      <c r="E89" s="30">
        <v>52415</v>
      </c>
      <c r="F89" s="30">
        <v>0</v>
      </c>
      <c r="G89" s="30">
        <f t="shared" si="3"/>
        <v>4073232.879999999</v>
      </c>
    </row>
    <row r="90" spans="1:7" x14ac:dyDescent="0.3">
      <c r="A90" s="36" t="s">
        <v>692</v>
      </c>
      <c r="B90" s="35" t="s">
        <v>691</v>
      </c>
      <c r="C90" s="29">
        <v>11229385.77</v>
      </c>
      <c r="D90" s="29">
        <v>3576145.7</v>
      </c>
      <c r="E90" s="29">
        <v>0</v>
      </c>
      <c r="F90" s="29">
        <v>4373589.12</v>
      </c>
      <c r="G90" s="29">
        <f t="shared" si="3"/>
        <v>3279650.9499999993</v>
      </c>
    </row>
    <row r="91" spans="1:7" ht="20.399999999999999" x14ac:dyDescent="0.3">
      <c r="A91" s="33" t="s">
        <v>135</v>
      </c>
      <c r="B91" s="32" t="s">
        <v>134</v>
      </c>
      <c r="C91" s="30">
        <v>1002000</v>
      </c>
      <c r="D91" s="30">
        <v>207933.99</v>
      </c>
      <c r="E91" s="30">
        <v>0</v>
      </c>
      <c r="F91" s="30">
        <v>0</v>
      </c>
      <c r="G91" s="30">
        <f t="shared" si="3"/>
        <v>794066.01</v>
      </c>
    </row>
    <row r="92" spans="1:7" x14ac:dyDescent="0.3">
      <c r="A92" s="33" t="s">
        <v>133</v>
      </c>
      <c r="B92" s="32" t="s">
        <v>132</v>
      </c>
      <c r="C92" s="30">
        <v>23168</v>
      </c>
      <c r="D92" s="30">
        <v>17200</v>
      </c>
      <c r="E92" s="30">
        <v>0</v>
      </c>
      <c r="F92" s="30">
        <v>0</v>
      </c>
      <c r="G92" s="30">
        <f t="shared" si="3"/>
        <v>5968</v>
      </c>
    </row>
    <row r="93" spans="1:7" ht="20.399999999999999" x14ac:dyDescent="0.3">
      <c r="A93" s="33" t="s">
        <v>131</v>
      </c>
      <c r="B93" s="32" t="s">
        <v>130</v>
      </c>
      <c r="C93" s="30">
        <v>3612144.92</v>
      </c>
      <c r="D93" s="30">
        <v>645056.47</v>
      </c>
      <c r="E93" s="30">
        <v>0</v>
      </c>
      <c r="F93" s="30">
        <v>972772.27</v>
      </c>
      <c r="G93" s="30">
        <f t="shared" si="3"/>
        <v>1994316.1800000002</v>
      </c>
    </row>
    <row r="94" spans="1:7" x14ac:dyDescent="0.3">
      <c r="A94" s="33" t="s">
        <v>129</v>
      </c>
      <c r="B94" s="32" t="s">
        <v>128</v>
      </c>
      <c r="C94" s="30">
        <v>5969506</v>
      </c>
      <c r="D94" s="30">
        <v>2517845.08</v>
      </c>
      <c r="E94" s="30">
        <v>0</v>
      </c>
      <c r="F94" s="30">
        <v>3400000</v>
      </c>
      <c r="G94" s="30">
        <f t="shared" si="3"/>
        <v>51660.919999999925</v>
      </c>
    </row>
    <row r="95" spans="1:7" x14ac:dyDescent="0.3">
      <c r="A95" s="33" t="s">
        <v>127</v>
      </c>
      <c r="B95" s="32" t="s">
        <v>126</v>
      </c>
      <c r="C95" s="30">
        <v>522566.85</v>
      </c>
      <c r="D95" s="30">
        <v>188110.16</v>
      </c>
      <c r="E95" s="30">
        <v>0</v>
      </c>
      <c r="F95" s="30">
        <v>816.85</v>
      </c>
      <c r="G95" s="30">
        <f t="shared" si="3"/>
        <v>333639.83999999997</v>
      </c>
    </row>
    <row r="96" spans="1:7" x14ac:dyDescent="0.3">
      <c r="A96" s="33" t="s">
        <v>121</v>
      </c>
      <c r="B96" s="32" t="s">
        <v>120</v>
      </c>
      <c r="C96" s="30">
        <v>100000</v>
      </c>
      <c r="D96" s="30">
        <v>0</v>
      </c>
      <c r="E96" s="30">
        <v>0</v>
      </c>
      <c r="F96" s="30">
        <v>0</v>
      </c>
      <c r="G96" s="30">
        <f t="shared" si="3"/>
        <v>100000</v>
      </c>
    </row>
    <row r="97" spans="1:7" x14ac:dyDescent="0.3">
      <c r="A97" s="36" t="s">
        <v>690</v>
      </c>
      <c r="B97" s="35" t="s">
        <v>689</v>
      </c>
      <c r="C97" s="29">
        <v>600000</v>
      </c>
      <c r="D97" s="29">
        <v>500000</v>
      </c>
      <c r="E97" s="29">
        <v>0</v>
      </c>
      <c r="F97" s="29">
        <v>0</v>
      </c>
      <c r="G97" s="29">
        <f t="shared" si="3"/>
        <v>100000</v>
      </c>
    </row>
    <row r="98" spans="1:7" x14ac:dyDescent="0.3">
      <c r="A98" s="33" t="s">
        <v>117</v>
      </c>
      <c r="B98" s="32" t="s">
        <v>116</v>
      </c>
      <c r="C98" s="30">
        <v>600000</v>
      </c>
      <c r="D98" s="30">
        <v>500000</v>
      </c>
      <c r="E98" s="30">
        <v>0</v>
      </c>
      <c r="F98" s="30">
        <v>0</v>
      </c>
      <c r="G98" s="30">
        <f t="shared" si="3"/>
        <v>100000</v>
      </c>
    </row>
    <row r="99" spans="1:7" ht="20.399999999999999" x14ac:dyDescent="0.3">
      <c r="A99" s="5" t="s">
        <v>115</v>
      </c>
      <c r="B99" s="53" t="s">
        <v>114</v>
      </c>
      <c r="C99" s="52">
        <v>0</v>
      </c>
      <c r="D99" s="52">
        <v>0</v>
      </c>
      <c r="E99" s="52">
        <v>0</v>
      </c>
      <c r="F99" s="52">
        <v>0</v>
      </c>
      <c r="G99" s="52">
        <f t="shared" si="3"/>
        <v>0</v>
      </c>
    </row>
    <row r="101" spans="1:7" ht="27" customHeight="1" x14ac:dyDescent="0.3">
      <c r="A101" s="610" t="s">
        <v>688</v>
      </c>
      <c r="B101" s="611"/>
      <c r="C101" s="29">
        <v>387282198.25999999</v>
      </c>
      <c r="D101" s="29">
        <v>332649263.17000002</v>
      </c>
      <c r="E101" s="29">
        <v>23449061.390000001</v>
      </c>
      <c r="F101" s="29">
        <v>9127442.4000000004</v>
      </c>
      <c r="G101" s="29">
        <f>C101-D101-E101-F101</f>
        <v>22056431.299999975</v>
      </c>
    </row>
    <row r="103" spans="1:7" ht="10.050000000000001" customHeight="1" x14ac:dyDescent="0.3">
      <c r="A103" s="8" t="s">
        <v>631</v>
      </c>
    </row>
  </sheetData>
  <mergeCells count="9">
    <mergeCell ref="A101:B101"/>
    <mergeCell ref="A83:B83"/>
    <mergeCell ref="A1:F1"/>
    <mergeCell ref="A2:F2"/>
    <mergeCell ref="A3:G3"/>
    <mergeCell ref="A4:G4"/>
    <mergeCell ref="A5:G5"/>
    <mergeCell ref="A6:G6"/>
    <mergeCell ref="D7:F7"/>
  </mergeCells>
  <printOptions horizontalCentered="1"/>
  <pageMargins left="0.78740157480314965" right="0.78740157480314965" top="0.59055118110236227" bottom="0.59055118110236227" header="0.51181102362204722" footer="0.51181102362204722"/>
  <pageSetup paperSize="9" scale="88" fitToHeight="3"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showGridLines="0" view="pageBreakPreview" zoomScale="60" zoomScaleNormal="100" workbookViewId="0">
      <selection activeCell="C46" sqref="C46"/>
    </sheetView>
  </sheetViews>
  <sheetFormatPr baseColWidth="10" defaultRowHeight="10.199999999999999" x14ac:dyDescent="0.3"/>
  <cols>
    <col min="1" max="1" width="10.77734375" style="3" customWidth="1"/>
    <col min="2" max="2" width="45.77734375" style="19" customWidth="1"/>
    <col min="3" max="6" width="15.77734375" style="3" customWidth="1"/>
    <col min="7" max="7" width="11.6640625" style="3" bestFit="1" customWidth="1"/>
    <col min="8" max="16384" width="11.5546875" style="3"/>
  </cols>
  <sheetData>
    <row r="1" spans="1:7" ht="13.2" x14ac:dyDescent="0.3">
      <c r="A1" s="452" t="s">
        <v>660</v>
      </c>
      <c r="B1" s="453"/>
      <c r="C1" s="453"/>
      <c r="D1" s="453"/>
      <c r="E1" s="453"/>
      <c r="F1" s="453"/>
      <c r="G1" s="10" t="s">
        <v>659</v>
      </c>
    </row>
    <row r="2" spans="1:7" ht="13.2" x14ac:dyDescent="0.3">
      <c r="A2" s="452" t="s">
        <v>687</v>
      </c>
      <c r="B2" s="453"/>
      <c r="C2" s="453"/>
      <c r="D2" s="453"/>
      <c r="E2" s="453"/>
      <c r="F2" s="453"/>
      <c r="G2" s="10" t="s">
        <v>686</v>
      </c>
    </row>
    <row r="3" spans="1:7" ht="13.2" x14ac:dyDescent="0.3">
      <c r="A3" s="431" t="s">
        <v>685</v>
      </c>
      <c r="B3" s="469"/>
      <c r="C3" s="469"/>
      <c r="D3" s="469"/>
      <c r="E3" s="469"/>
      <c r="F3" s="469"/>
      <c r="G3" s="469"/>
    </row>
    <row r="4" spans="1:7" ht="13.2" x14ac:dyDescent="0.3">
      <c r="A4" s="431" t="s">
        <v>684</v>
      </c>
      <c r="B4" s="469"/>
      <c r="C4" s="469"/>
      <c r="D4" s="469"/>
      <c r="E4" s="469"/>
      <c r="F4" s="469"/>
      <c r="G4" s="469"/>
    </row>
    <row r="5" spans="1:7" ht="13.2" x14ac:dyDescent="0.3">
      <c r="A5" s="431" t="s">
        <v>683</v>
      </c>
      <c r="B5" s="469"/>
      <c r="C5" s="469"/>
      <c r="D5" s="469"/>
      <c r="E5" s="469"/>
      <c r="F5" s="469"/>
      <c r="G5" s="469"/>
    </row>
    <row r="6" spans="1:7" ht="13.2" x14ac:dyDescent="0.3">
      <c r="A6" s="468"/>
      <c r="B6" s="469"/>
      <c r="C6" s="469"/>
      <c r="D6" s="469"/>
      <c r="E6" s="469"/>
      <c r="F6" s="469"/>
      <c r="G6" s="469"/>
    </row>
    <row r="7" spans="1:7" ht="13.2" x14ac:dyDescent="0.3">
      <c r="A7" s="44" t="s">
        <v>654</v>
      </c>
      <c r="B7" s="18" t="s">
        <v>653</v>
      </c>
      <c r="C7" s="43" t="s">
        <v>682</v>
      </c>
      <c r="D7" s="454" t="s">
        <v>681</v>
      </c>
      <c r="E7" s="453"/>
      <c r="F7" s="453"/>
      <c r="G7" s="43" t="s">
        <v>652</v>
      </c>
    </row>
    <row r="8" spans="1:7" x14ac:dyDescent="0.3">
      <c r="A8" s="42" t="s">
        <v>628</v>
      </c>
      <c r="B8" s="41"/>
      <c r="C8" s="40"/>
      <c r="D8" s="40" t="s">
        <v>648</v>
      </c>
      <c r="E8" s="40" t="s">
        <v>647</v>
      </c>
      <c r="F8" s="40" t="s">
        <v>646</v>
      </c>
      <c r="G8" s="40" t="s">
        <v>680</v>
      </c>
    </row>
    <row r="9" spans="1:7" x14ac:dyDescent="0.3">
      <c r="A9" s="39"/>
      <c r="B9" s="17"/>
      <c r="C9" s="39" t="s">
        <v>644</v>
      </c>
      <c r="D9" s="39"/>
      <c r="E9" s="39"/>
      <c r="F9" s="39"/>
      <c r="G9" s="39"/>
    </row>
    <row r="10" spans="1:7" x14ac:dyDescent="0.3">
      <c r="A10" s="51" t="s">
        <v>636</v>
      </c>
      <c r="B10" s="50" t="s">
        <v>679</v>
      </c>
      <c r="C10" s="47">
        <v>376742650</v>
      </c>
      <c r="D10" s="47">
        <v>371596924.79000002</v>
      </c>
      <c r="E10" s="49"/>
      <c r="F10" s="49"/>
      <c r="G10" s="47">
        <f t="shared" ref="G10:G16" si="0">C10-D10-E10-F10</f>
        <v>5145725.2099999785</v>
      </c>
    </row>
    <row r="11" spans="1:7" x14ac:dyDescent="0.3">
      <c r="A11" s="33" t="s">
        <v>143</v>
      </c>
      <c r="B11" s="32" t="s">
        <v>142</v>
      </c>
      <c r="C11" s="30">
        <v>600000</v>
      </c>
      <c r="D11" s="30">
        <v>253891.96</v>
      </c>
      <c r="E11" s="30">
        <v>0</v>
      </c>
      <c r="F11" s="30">
        <v>0</v>
      </c>
      <c r="G11" s="30">
        <f t="shared" si="0"/>
        <v>346108.04000000004</v>
      </c>
    </row>
    <row r="12" spans="1:7" x14ac:dyDescent="0.3">
      <c r="A12" s="33" t="s">
        <v>125</v>
      </c>
      <c r="B12" s="32" t="s">
        <v>124</v>
      </c>
      <c r="C12" s="30">
        <v>2273.9</v>
      </c>
      <c r="D12" s="30">
        <v>2273.9</v>
      </c>
      <c r="E12" s="30">
        <v>0</v>
      </c>
      <c r="F12" s="30">
        <v>0</v>
      </c>
      <c r="G12" s="30">
        <f t="shared" si="0"/>
        <v>0</v>
      </c>
    </row>
    <row r="13" spans="1:7" ht="20.399999999999999" x14ac:dyDescent="0.3">
      <c r="A13" s="33" t="s">
        <v>123</v>
      </c>
      <c r="B13" s="32" t="s">
        <v>122</v>
      </c>
      <c r="C13" s="30">
        <v>5376.1</v>
      </c>
      <c r="D13" s="30">
        <v>5376.1</v>
      </c>
      <c r="E13" s="30">
        <v>0</v>
      </c>
      <c r="F13" s="30">
        <v>0</v>
      </c>
      <c r="G13" s="30">
        <f t="shared" si="0"/>
        <v>0</v>
      </c>
    </row>
    <row r="14" spans="1:7" ht="20.399999999999999" x14ac:dyDescent="0.3">
      <c r="A14" s="33" t="s">
        <v>119</v>
      </c>
      <c r="B14" s="32" t="s">
        <v>118</v>
      </c>
      <c r="C14" s="30">
        <v>376135000</v>
      </c>
      <c r="D14" s="30">
        <v>371335382.82999998</v>
      </c>
      <c r="E14" s="30">
        <v>0</v>
      </c>
      <c r="F14" s="30">
        <v>0</v>
      </c>
      <c r="G14" s="30">
        <f t="shared" si="0"/>
        <v>4799617.1700000167</v>
      </c>
    </row>
    <row r="15" spans="1:7" x14ac:dyDescent="0.3">
      <c r="A15" s="28" t="s">
        <v>368</v>
      </c>
      <c r="B15" s="27" t="s">
        <v>678</v>
      </c>
      <c r="C15" s="23">
        <v>0</v>
      </c>
      <c r="D15" s="48">
        <v>0</v>
      </c>
      <c r="E15" s="48"/>
      <c r="F15" s="48"/>
      <c r="G15" s="48">
        <f t="shared" si="0"/>
        <v>0</v>
      </c>
    </row>
    <row r="16" spans="1:7" ht="27" customHeight="1" x14ac:dyDescent="0.3">
      <c r="A16" s="617" t="s">
        <v>677</v>
      </c>
      <c r="B16" s="618"/>
      <c r="C16" s="47">
        <v>376742650</v>
      </c>
      <c r="D16" s="47">
        <v>371596924.79000002</v>
      </c>
      <c r="E16" s="47">
        <v>0</v>
      </c>
      <c r="F16" s="47">
        <v>0</v>
      </c>
      <c r="G16" s="47">
        <f t="shared" si="0"/>
        <v>5145725.2099999785</v>
      </c>
    </row>
    <row r="18" spans="1:7" ht="27" customHeight="1" x14ac:dyDescent="0.3">
      <c r="A18" s="610" t="s">
        <v>676</v>
      </c>
      <c r="B18" s="611"/>
      <c r="C18" s="29">
        <v>1805131457.1800001</v>
      </c>
      <c r="D18" s="29">
        <v>1647846938.3299999</v>
      </c>
      <c r="E18" s="29">
        <v>31327893.039999999</v>
      </c>
      <c r="F18" s="29">
        <v>26877654.399999999</v>
      </c>
      <c r="G18" s="29">
        <f>C18-D18-E18-F18</f>
        <v>99078971.410000145</v>
      </c>
    </row>
    <row r="20" spans="1:7" ht="13.2" x14ac:dyDescent="0.3">
      <c r="A20" s="480"/>
      <c r="B20" s="481"/>
      <c r="C20" s="494">
        <v>62720409.240000002</v>
      </c>
      <c r="D20" s="46"/>
      <c r="E20" s="46"/>
      <c r="F20" s="46"/>
      <c r="G20" s="46"/>
    </row>
    <row r="21" spans="1:7" ht="13.2" x14ac:dyDescent="0.3">
      <c r="A21" s="614" t="s">
        <v>675</v>
      </c>
      <c r="B21" s="615"/>
      <c r="C21" s="616"/>
      <c r="D21" s="45"/>
      <c r="E21" s="45"/>
      <c r="F21" s="45"/>
      <c r="G21" s="45"/>
    </row>
    <row r="23" spans="1:7" ht="10.050000000000001" customHeight="1" x14ac:dyDescent="0.3">
      <c r="A23" s="8" t="s">
        <v>631</v>
      </c>
    </row>
  </sheetData>
  <mergeCells count="12">
    <mergeCell ref="A1:F1"/>
    <mergeCell ref="A2:F2"/>
    <mergeCell ref="A3:G3"/>
    <mergeCell ref="A4:G4"/>
    <mergeCell ref="A5:G5"/>
    <mergeCell ref="A6:G6"/>
    <mergeCell ref="D7:F7"/>
    <mergeCell ref="A21:B21"/>
    <mergeCell ref="A20:B20"/>
    <mergeCell ref="C20:C21"/>
    <mergeCell ref="A18:B18"/>
    <mergeCell ref="A16:B16"/>
  </mergeCells>
  <printOptions horizontalCentered="1"/>
  <pageMargins left="0.78740157480314965" right="0.78740157480314965" top="0.59055118110236227" bottom="0.59055118110236227" header="0.51181102362204722" footer="0.51181102362204722"/>
  <pageSetup paperSize="9" scale="98"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showGridLines="0" view="pageBreakPreview" zoomScale="60" zoomScaleNormal="100" workbookViewId="0">
      <selection activeCell="C46" sqref="C46"/>
    </sheetView>
  </sheetViews>
  <sheetFormatPr baseColWidth="10" defaultRowHeight="10.199999999999999" x14ac:dyDescent="0.3"/>
  <cols>
    <col min="1" max="1" width="10.77734375" style="3" customWidth="1"/>
    <col min="2" max="2" width="45.77734375" style="19" customWidth="1"/>
    <col min="3" max="6" width="15.77734375" style="3" customWidth="1"/>
    <col min="7" max="7" width="11.6640625" style="3" bestFit="1" customWidth="1"/>
    <col min="8" max="16384" width="11.5546875" style="3"/>
  </cols>
  <sheetData>
    <row r="1" spans="1:7" ht="13.2" x14ac:dyDescent="0.3">
      <c r="A1" s="452" t="s">
        <v>660</v>
      </c>
      <c r="B1" s="453"/>
      <c r="C1" s="453"/>
      <c r="D1" s="453"/>
      <c r="E1" s="453"/>
      <c r="F1" s="453"/>
      <c r="G1" s="10" t="s">
        <v>659</v>
      </c>
    </row>
    <row r="2" spans="1:7" ht="13.2" x14ac:dyDescent="0.3">
      <c r="A2" s="452" t="s">
        <v>658</v>
      </c>
      <c r="B2" s="453"/>
      <c r="C2" s="453"/>
      <c r="D2" s="453"/>
      <c r="E2" s="453"/>
      <c r="F2" s="453"/>
      <c r="G2" s="10" t="s">
        <v>657</v>
      </c>
    </row>
    <row r="3" spans="1:7" ht="13.2" x14ac:dyDescent="0.3">
      <c r="A3" s="468"/>
      <c r="B3" s="469"/>
      <c r="C3" s="469"/>
      <c r="D3" s="469"/>
      <c r="E3" s="469"/>
      <c r="F3" s="469"/>
      <c r="G3" s="469"/>
    </row>
    <row r="4" spans="1:7" ht="13.2" x14ac:dyDescent="0.3">
      <c r="A4" s="431" t="s">
        <v>656</v>
      </c>
      <c r="B4" s="469"/>
      <c r="C4" s="469"/>
      <c r="D4" s="469"/>
      <c r="E4" s="469"/>
      <c r="F4" s="469"/>
      <c r="G4" s="469"/>
    </row>
    <row r="5" spans="1:7" ht="13.2" x14ac:dyDescent="0.3">
      <c r="A5" s="431" t="s">
        <v>655</v>
      </c>
      <c r="B5" s="469"/>
      <c r="C5" s="469"/>
      <c r="D5" s="469"/>
      <c r="E5" s="469"/>
      <c r="F5" s="469"/>
      <c r="G5" s="469"/>
    </row>
    <row r="6" spans="1:7" ht="13.2" x14ac:dyDescent="0.3">
      <c r="A6" s="468"/>
      <c r="B6" s="469"/>
      <c r="C6" s="469"/>
      <c r="D6" s="469"/>
      <c r="E6" s="469"/>
      <c r="F6" s="469"/>
      <c r="G6" s="469"/>
    </row>
    <row r="7" spans="1:7" ht="13.2" x14ac:dyDescent="0.3">
      <c r="A7" s="44" t="s">
        <v>654</v>
      </c>
      <c r="B7" s="18" t="s">
        <v>653</v>
      </c>
      <c r="C7" s="43" t="s">
        <v>652</v>
      </c>
      <c r="D7" s="454" t="s">
        <v>651</v>
      </c>
      <c r="E7" s="453"/>
      <c r="F7" s="453"/>
      <c r="G7" s="43" t="s">
        <v>650</v>
      </c>
    </row>
    <row r="8" spans="1:7" x14ac:dyDescent="0.3">
      <c r="A8" s="42" t="s">
        <v>628</v>
      </c>
      <c r="B8" s="41"/>
      <c r="C8" s="40" t="s">
        <v>674</v>
      </c>
      <c r="D8" s="40" t="s">
        <v>648</v>
      </c>
      <c r="E8" s="40" t="s">
        <v>647</v>
      </c>
      <c r="F8" s="40" t="s">
        <v>646</v>
      </c>
      <c r="G8" s="40" t="s">
        <v>645</v>
      </c>
    </row>
    <row r="9" spans="1:7" x14ac:dyDescent="0.3">
      <c r="A9" s="39"/>
      <c r="B9" s="17"/>
      <c r="C9" s="39" t="s">
        <v>644</v>
      </c>
      <c r="D9" s="39"/>
      <c r="E9" s="39"/>
      <c r="F9" s="39"/>
      <c r="G9" s="39"/>
    </row>
    <row r="10" spans="1:7" ht="20.399999999999999" x14ac:dyDescent="0.3">
      <c r="A10" s="38" t="s">
        <v>673</v>
      </c>
      <c r="B10" s="37" t="s">
        <v>672</v>
      </c>
      <c r="C10" s="22">
        <v>10195000</v>
      </c>
      <c r="D10" s="22">
        <v>7205739.7699999996</v>
      </c>
      <c r="E10" s="22">
        <v>61057.08</v>
      </c>
      <c r="F10" s="22">
        <v>110747.67</v>
      </c>
      <c r="G10" s="22">
        <f t="shared" ref="G10:G56" si="0">C10-D10-E10-F10</f>
        <v>2817455.4800000004</v>
      </c>
    </row>
    <row r="11" spans="1:7" x14ac:dyDescent="0.3">
      <c r="A11" s="33" t="s">
        <v>103</v>
      </c>
      <c r="B11" s="32" t="s">
        <v>102</v>
      </c>
      <c r="C11" s="30">
        <v>635000</v>
      </c>
      <c r="D11" s="30">
        <v>0</v>
      </c>
      <c r="E11" s="30">
        <v>0</v>
      </c>
      <c r="F11" s="30">
        <v>0</v>
      </c>
      <c r="G11" s="30">
        <f t="shared" si="0"/>
        <v>635000</v>
      </c>
    </row>
    <row r="12" spans="1:7" ht="20.399999999999999" x14ac:dyDescent="0.3">
      <c r="A12" s="33" t="s">
        <v>101</v>
      </c>
      <c r="B12" s="32" t="s">
        <v>100</v>
      </c>
      <c r="C12" s="30">
        <v>0</v>
      </c>
      <c r="D12" s="30">
        <v>259</v>
      </c>
      <c r="E12" s="30">
        <v>0</v>
      </c>
      <c r="F12" s="30">
        <v>0</v>
      </c>
      <c r="G12" s="30">
        <f t="shared" si="0"/>
        <v>-259</v>
      </c>
    </row>
    <row r="13" spans="1:7" x14ac:dyDescent="0.3">
      <c r="A13" s="33" t="s">
        <v>99</v>
      </c>
      <c r="B13" s="32" t="s">
        <v>98</v>
      </c>
      <c r="C13" s="30">
        <v>9560000</v>
      </c>
      <c r="D13" s="30">
        <v>7205480.7699999996</v>
      </c>
      <c r="E13" s="30">
        <v>61057.08</v>
      </c>
      <c r="F13" s="30">
        <v>110747.67</v>
      </c>
      <c r="G13" s="30">
        <f t="shared" si="0"/>
        <v>2182714.4800000004</v>
      </c>
    </row>
    <row r="14" spans="1:7" x14ac:dyDescent="0.3">
      <c r="A14" s="36" t="s">
        <v>671</v>
      </c>
      <c r="B14" s="35" t="s">
        <v>670</v>
      </c>
      <c r="C14" s="29">
        <v>784130290</v>
      </c>
      <c r="D14" s="29">
        <v>800453377.75</v>
      </c>
      <c r="E14" s="29">
        <v>0</v>
      </c>
      <c r="F14" s="29">
        <v>0</v>
      </c>
      <c r="G14" s="29">
        <f t="shared" si="0"/>
        <v>-16323087.75</v>
      </c>
    </row>
    <row r="15" spans="1:7" x14ac:dyDescent="0.3">
      <c r="A15" s="33" t="s">
        <v>93</v>
      </c>
      <c r="B15" s="32" t="s">
        <v>92</v>
      </c>
      <c r="C15" s="30">
        <v>67222948</v>
      </c>
      <c r="D15" s="30">
        <v>67222948</v>
      </c>
      <c r="E15" s="30">
        <v>0</v>
      </c>
      <c r="F15" s="30">
        <v>0</v>
      </c>
      <c r="G15" s="30">
        <f t="shared" si="0"/>
        <v>0</v>
      </c>
    </row>
    <row r="16" spans="1:7" ht="20.399999999999999" x14ac:dyDescent="0.3">
      <c r="A16" s="33" t="s">
        <v>87</v>
      </c>
      <c r="B16" s="32" t="s">
        <v>86</v>
      </c>
      <c r="C16" s="30">
        <v>247775850</v>
      </c>
      <c r="D16" s="30">
        <v>256843838.63</v>
      </c>
      <c r="E16" s="30">
        <v>0</v>
      </c>
      <c r="F16" s="30">
        <v>0</v>
      </c>
      <c r="G16" s="30">
        <f t="shared" si="0"/>
        <v>-9067988.6299999952</v>
      </c>
    </row>
    <row r="17" spans="1:7" ht="20.399999999999999" x14ac:dyDescent="0.3">
      <c r="A17" s="33" t="s">
        <v>85</v>
      </c>
      <c r="B17" s="32" t="s">
        <v>84</v>
      </c>
      <c r="C17" s="30">
        <v>204800000</v>
      </c>
      <c r="D17" s="30">
        <v>205965024.74000001</v>
      </c>
      <c r="E17" s="30">
        <v>0</v>
      </c>
      <c r="F17" s="30">
        <v>0</v>
      </c>
      <c r="G17" s="30">
        <f t="shared" si="0"/>
        <v>-1165024.7400000095</v>
      </c>
    </row>
    <row r="18" spans="1:7" x14ac:dyDescent="0.3">
      <c r="A18" s="33" t="s">
        <v>83</v>
      </c>
      <c r="B18" s="32" t="s">
        <v>82</v>
      </c>
      <c r="C18" s="30">
        <v>0</v>
      </c>
      <c r="D18" s="30">
        <v>56862.61</v>
      </c>
      <c r="E18" s="30">
        <v>0</v>
      </c>
      <c r="F18" s="30">
        <v>0</v>
      </c>
      <c r="G18" s="30">
        <f t="shared" si="0"/>
        <v>-56862.61</v>
      </c>
    </row>
    <row r="19" spans="1:7" x14ac:dyDescent="0.3">
      <c r="A19" s="33" t="s">
        <v>81</v>
      </c>
      <c r="B19" s="32" t="s">
        <v>80</v>
      </c>
      <c r="C19" s="30">
        <v>101488337</v>
      </c>
      <c r="D19" s="30">
        <v>102263846</v>
      </c>
      <c r="E19" s="30">
        <v>0</v>
      </c>
      <c r="F19" s="30">
        <v>0</v>
      </c>
      <c r="G19" s="30">
        <f t="shared" si="0"/>
        <v>-775509</v>
      </c>
    </row>
    <row r="20" spans="1:7" x14ac:dyDescent="0.3">
      <c r="A20" s="33" t="s">
        <v>79</v>
      </c>
      <c r="B20" s="32" t="s">
        <v>78</v>
      </c>
      <c r="C20" s="30">
        <v>9677155</v>
      </c>
      <c r="D20" s="30">
        <v>10613108.859999999</v>
      </c>
      <c r="E20" s="30">
        <v>0</v>
      </c>
      <c r="F20" s="30">
        <v>0</v>
      </c>
      <c r="G20" s="30">
        <f t="shared" si="0"/>
        <v>-935953.8599999994</v>
      </c>
    </row>
    <row r="21" spans="1:7" x14ac:dyDescent="0.3">
      <c r="A21" s="33" t="s">
        <v>77</v>
      </c>
      <c r="B21" s="32" t="s">
        <v>76</v>
      </c>
      <c r="C21" s="30">
        <v>48480000</v>
      </c>
      <c r="D21" s="30">
        <v>49948393</v>
      </c>
      <c r="E21" s="30">
        <v>0</v>
      </c>
      <c r="F21" s="30">
        <v>0</v>
      </c>
      <c r="G21" s="30">
        <f t="shared" si="0"/>
        <v>-1468393</v>
      </c>
    </row>
    <row r="22" spans="1:7" x14ac:dyDescent="0.3">
      <c r="A22" s="33" t="s">
        <v>75</v>
      </c>
      <c r="B22" s="32" t="s">
        <v>74</v>
      </c>
      <c r="C22" s="30">
        <v>52500000</v>
      </c>
      <c r="D22" s="30">
        <v>52926532.770000003</v>
      </c>
      <c r="E22" s="30">
        <v>0</v>
      </c>
      <c r="F22" s="30">
        <v>0</v>
      </c>
      <c r="G22" s="30">
        <f t="shared" si="0"/>
        <v>-426532.77000000328</v>
      </c>
    </row>
    <row r="23" spans="1:7" x14ac:dyDescent="0.3">
      <c r="A23" s="33" t="s">
        <v>73</v>
      </c>
      <c r="B23" s="32" t="s">
        <v>72</v>
      </c>
      <c r="C23" s="30">
        <v>25250000</v>
      </c>
      <c r="D23" s="30">
        <v>24977266.120000001</v>
      </c>
      <c r="E23" s="30">
        <v>0</v>
      </c>
      <c r="F23" s="30">
        <v>0</v>
      </c>
      <c r="G23" s="30">
        <f t="shared" si="0"/>
        <v>272733.87999999896</v>
      </c>
    </row>
    <row r="24" spans="1:7" x14ac:dyDescent="0.3">
      <c r="A24" s="33" t="s">
        <v>71</v>
      </c>
      <c r="B24" s="32" t="s">
        <v>70</v>
      </c>
      <c r="C24" s="30">
        <v>26936000</v>
      </c>
      <c r="D24" s="30">
        <v>29635557.02</v>
      </c>
      <c r="E24" s="30">
        <v>0</v>
      </c>
      <c r="F24" s="30">
        <v>0</v>
      </c>
      <c r="G24" s="30">
        <f t="shared" si="0"/>
        <v>-2699557.0199999996</v>
      </c>
    </row>
    <row r="25" spans="1:7" x14ac:dyDescent="0.3">
      <c r="A25" s="36" t="s">
        <v>669</v>
      </c>
      <c r="B25" s="35" t="s">
        <v>668</v>
      </c>
      <c r="C25" s="29">
        <v>319106180</v>
      </c>
      <c r="D25" s="29">
        <v>319301501</v>
      </c>
      <c r="E25" s="29">
        <v>0</v>
      </c>
      <c r="F25" s="29">
        <v>0</v>
      </c>
      <c r="G25" s="29">
        <f t="shared" si="0"/>
        <v>-195321</v>
      </c>
    </row>
    <row r="26" spans="1:7" ht="20.399999999999999" x14ac:dyDescent="0.3">
      <c r="A26" s="33" t="s">
        <v>97</v>
      </c>
      <c r="B26" s="32" t="s">
        <v>96</v>
      </c>
      <c r="C26" s="30">
        <v>271297733</v>
      </c>
      <c r="D26" s="30">
        <v>271297733</v>
      </c>
      <c r="E26" s="30">
        <v>0</v>
      </c>
      <c r="F26" s="30">
        <v>0</v>
      </c>
      <c r="G26" s="30">
        <f t="shared" si="0"/>
        <v>0</v>
      </c>
    </row>
    <row r="27" spans="1:7" ht="20.399999999999999" x14ac:dyDescent="0.3">
      <c r="A27" s="33" t="s">
        <v>95</v>
      </c>
      <c r="B27" s="32" t="s">
        <v>94</v>
      </c>
      <c r="C27" s="30">
        <v>45408447</v>
      </c>
      <c r="D27" s="30">
        <v>45532593</v>
      </c>
      <c r="E27" s="30">
        <v>0</v>
      </c>
      <c r="F27" s="30">
        <v>0</v>
      </c>
      <c r="G27" s="30">
        <f t="shared" si="0"/>
        <v>-124146</v>
      </c>
    </row>
    <row r="28" spans="1:7" ht="20.399999999999999" x14ac:dyDescent="0.3">
      <c r="A28" s="33" t="s">
        <v>91</v>
      </c>
      <c r="B28" s="32" t="s">
        <v>90</v>
      </c>
      <c r="C28" s="30">
        <v>2400000</v>
      </c>
      <c r="D28" s="30">
        <v>2428679</v>
      </c>
      <c r="E28" s="30">
        <v>0</v>
      </c>
      <c r="F28" s="30">
        <v>0</v>
      </c>
      <c r="G28" s="30">
        <f t="shared" si="0"/>
        <v>-28679</v>
      </c>
    </row>
    <row r="29" spans="1:7" x14ac:dyDescent="0.3">
      <c r="A29" s="33" t="s">
        <v>89</v>
      </c>
      <c r="B29" s="32" t="s">
        <v>88</v>
      </c>
      <c r="C29" s="30">
        <v>0</v>
      </c>
      <c r="D29" s="30">
        <v>42496</v>
      </c>
      <c r="E29" s="30">
        <v>0</v>
      </c>
      <c r="F29" s="30">
        <v>0</v>
      </c>
      <c r="G29" s="30">
        <f t="shared" si="0"/>
        <v>-42496</v>
      </c>
    </row>
    <row r="30" spans="1:7" x14ac:dyDescent="0.3">
      <c r="A30" s="36" t="s">
        <v>667</v>
      </c>
      <c r="B30" s="35" t="s">
        <v>666</v>
      </c>
      <c r="C30" s="29">
        <v>526531612.23000002</v>
      </c>
      <c r="D30" s="29">
        <v>472898713.66000003</v>
      </c>
      <c r="E30" s="29">
        <v>0</v>
      </c>
      <c r="F30" s="29">
        <v>0</v>
      </c>
      <c r="G30" s="29">
        <f t="shared" si="0"/>
        <v>53632898.569999993</v>
      </c>
    </row>
    <row r="31" spans="1:7" x14ac:dyDescent="0.3">
      <c r="A31" s="33" t="s">
        <v>69</v>
      </c>
      <c r="B31" s="32" t="s">
        <v>68</v>
      </c>
      <c r="C31" s="30">
        <v>329604735</v>
      </c>
      <c r="D31" s="30">
        <v>329604735</v>
      </c>
      <c r="E31" s="30">
        <v>0</v>
      </c>
      <c r="F31" s="30">
        <v>0</v>
      </c>
      <c r="G31" s="30">
        <f t="shared" si="0"/>
        <v>0</v>
      </c>
    </row>
    <row r="32" spans="1:7" x14ac:dyDescent="0.3">
      <c r="A32" s="33" t="s">
        <v>67</v>
      </c>
      <c r="B32" s="32" t="s">
        <v>66</v>
      </c>
      <c r="C32" s="30">
        <v>30997946</v>
      </c>
      <c r="D32" s="30">
        <v>30997813</v>
      </c>
      <c r="E32" s="30">
        <v>0</v>
      </c>
      <c r="F32" s="30">
        <v>0</v>
      </c>
      <c r="G32" s="30">
        <f t="shared" si="0"/>
        <v>133</v>
      </c>
    </row>
    <row r="33" spans="1:7" x14ac:dyDescent="0.3">
      <c r="A33" s="33" t="s">
        <v>65</v>
      </c>
      <c r="B33" s="32" t="s">
        <v>64</v>
      </c>
      <c r="C33" s="30">
        <v>790000</v>
      </c>
      <c r="D33" s="30">
        <v>581319.26</v>
      </c>
      <c r="E33" s="30">
        <v>0</v>
      </c>
      <c r="F33" s="30">
        <v>0</v>
      </c>
      <c r="G33" s="30">
        <f t="shared" si="0"/>
        <v>208680.74</v>
      </c>
    </row>
    <row r="34" spans="1:7" x14ac:dyDescent="0.3">
      <c r="A34" s="33" t="s">
        <v>63</v>
      </c>
      <c r="B34" s="32" t="s">
        <v>62</v>
      </c>
      <c r="C34" s="30">
        <v>29556360</v>
      </c>
      <c r="D34" s="30">
        <v>9836023</v>
      </c>
      <c r="E34" s="30">
        <v>0</v>
      </c>
      <c r="F34" s="30">
        <v>0</v>
      </c>
      <c r="G34" s="30">
        <f t="shared" si="0"/>
        <v>19720337</v>
      </c>
    </row>
    <row r="35" spans="1:7" x14ac:dyDescent="0.3">
      <c r="A35" s="33" t="s">
        <v>61</v>
      </c>
      <c r="B35" s="32" t="s">
        <v>60</v>
      </c>
      <c r="C35" s="30">
        <v>1757604</v>
      </c>
      <c r="D35" s="30">
        <v>1797150</v>
      </c>
      <c r="E35" s="30">
        <v>0</v>
      </c>
      <c r="F35" s="30">
        <v>0</v>
      </c>
      <c r="G35" s="30">
        <f t="shared" si="0"/>
        <v>-39546</v>
      </c>
    </row>
    <row r="36" spans="1:7" x14ac:dyDescent="0.3">
      <c r="A36" s="33" t="s">
        <v>59</v>
      </c>
      <c r="B36" s="32" t="s">
        <v>58</v>
      </c>
      <c r="C36" s="30">
        <v>0</v>
      </c>
      <c r="D36" s="30">
        <v>168599.99</v>
      </c>
      <c r="E36" s="30">
        <v>0</v>
      </c>
      <c r="F36" s="30">
        <v>0</v>
      </c>
      <c r="G36" s="30">
        <f t="shared" si="0"/>
        <v>-168599.99</v>
      </c>
    </row>
    <row r="37" spans="1:7" ht="20.399999999999999" x14ac:dyDescent="0.3">
      <c r="A37" s="33" t="s">
        <v>57</v>
      </c>
      <c r="B37" s="32" t="s">
        <v>56</v>
      </c>
      <c r="C37" s="30">
        <v>0</v>
      </c>
      <c r="D37" s="30">
        <v>109317</v>
      </c>
      <c r="E37" s="30">
        <v>0</v>
      </c>
      <c r="F37" s="30">
        <v>0</v>
      </c>
      <c r="G37" s="30">
        <f t="shared" si="0"/>
        <v>-109317</v>
      </c>
    </row>
    <row r="38" spans="1:7" x14ac:dyDescent="0.3">
      <c r="A38" s="33" t="s">
        <v>55</v>
      </c>
      <c r="B38" s="32" t="s">
        <v>54</v>
      </c>
      <c r="C38" s="30">
        <v>35481151</v>
      </c>
      <c r="D38" s="30">
        <v>10116676.35</v>
      </c>
      <c r="E38" s="30">
        <v>0</v>
      </c>
      <c r="F38" s="30">
        <v>0</v>
      </c>
      <c r="G38" s="30">
        <f t="shared" si="0"/>
        <v>25364474.649999999</v>
      </c>
    </row>
    <row r="39" spans="1:7" ht="20.399999999999999" x14ac:dyDescent="0.3">
      <c r="A39" s="33" t="s">
        <v>53</v>
      </c>
      <c r="B39" s="32" t="s">
        <v>52</v>
      </c>
      <c r="C39" s="30">
        <v>6299845.4100000001</v>
      </c>
      <c r="D39" s="30">
        <v>722271.07</v>
      </c>
      <c r="E39" s="30">
        <v>0</v>
      </c>
      <c r="F39" s="30">
        <v>0</v>
      </c>
      <c r="G39" s="30">
        <f t="shared" si="0"/>
        <v>5577574.3399999999</v>
      </c>
    </row>
    <row r="40" spans="1:7" x14ac:dyDescent="0.3">
      <c r="A40" s="33" t="s">
        <v>51</v>
      </c>
      <c r="B40" s="32" t="s">
        <v>50</v>
      </c>
      <c r="C40" s="30">
        <v>2599205.8199999998</v>
      </c>
      <c r="D40" s="30">
        <v>1035894.69</v>
      </c>
      <c r="E40" s="30">
        <v>0</v>
      </c>
      <c r="F40" s="30">
        <v>0</v>
      </c>
      <c r="G40" s="30">
        <f t="shared" si="0"/>
        <v>1563311.13</v>
      </c>
    </row>
    <row r="41" spans="1:7" x14ac:dyDescent="0.3">
      <c r="A41" s="33" t="s">
        <v>49</v>
      </c>
      <c r="B41" s="32" t="s">
        <v>48</v>
      </c>
      <c r="C41" s="30">
        <v>6800000</v>
      </c>
      <c r="D41" s="30">
        <v>5274125.3600000003</v>
      </c>
      <c r="E41" s="30">
        <v>0</v>
      </c>
      <c r="F41" s="30">
        <v>0</v>
      </c>
      <c r="G41" s="30">
        <f t="shared" si="0"/>
        <v>1525874.6399999997</v>
      </c>
    </row>
    <row r="42" spans="1:7" x14ac:dyDescent="0.3">
      <c r="A42" s="33" t="s">
        <v>47</v>
      </c>
      <c r="B42" s="32" t="s">
        <v>46</v>
      </c>
      <c r="C42" s="30">
        <v>67140990</v>
      </c>
      <c r="D42" s="30">
        <v>67140990</v>
      </c>
      <c r="E42" s="30">
        <v>0</v>
      </c>
      <c r="F42" s="30">
        <v>0</v>
      </c>
      <c r="G42" s="30">
        <f t="shared" si="0"/>
        <v>0</v>
      </c>
    </row>
    <row r="43" spans="1:7" ht="20.399999999999999" x14ac:dyDescent="0.3">
      <c r="A43" s="33" t="s">
        <v>45</v>
      </c>
      <c r="B43" s="32" t="s">
        <v>44</v>
      </c>
      <c r="C43" s="30">
        <v>83652</v>
      </c>
      <c r="D43" s="30">
        <v>83652</v>
      </c>
      <c r="E43" s="30">
        <v>0</v>
      </c>
      <c r="F43" s="30">
        <v>0</v>
      </c>
      <c r="G43" s="30">
        <f t="shared" si="0"/>
        <v>0</v>
      </c>
    </row>
    <row r="44" spans="1:7" ht="20.399999999999999" x14ac:dyDescent="0.3">
      <c r="A44" s="33" t="s">
        <v>43</v>
      </c>
      <c r="B44" s="32" t="s">
        <v>42</v>
      </c>
      <c r="C44" s="30">
        <v>6920123</v>
      </c>
      <c r="D44" s="30">
        <v>6920123</v>
      </c>
      <c r="E44" s="30">
        <v>0</v>
      </c>
      <c r="F44" s="30">
        <v>0</v>
      </c>
      <c r="G44" s="30">
        <f t="shared" si="0"/>
        <v>0</v>
      </c>
    </row>
    <row r="45" spans="1:7" ht="20.399999999999999" x14ac:dyDescent="0.3">
      <c r="A45" s="33" t="s">
        <v>41</v>
      </c>
      <c r="B45" s="32" t="s">
        <v>40</v>
      </c>
      <c r="C45" s="30">
        <v>8500000</v>
      </c>
      <c r="D45" s="30">
        <v>8491023.9399999995</v>
      </c>
      <c r="E45" s="30">
        <v>0</v>
      </c>
      <c r="F45" s="30">
        <v>0</v>
      </c>
      <c r="G45" s="30">
        <f t="shared" si="0"/>
        <v>8976.0600000005215</v>
      </c>
    </row>
    <row r="46" spans="1:7" x14ac:dyDescent="0.3">
      <c r="A46" s="33" t="s">
        <v>39</v>
      </c>
      <c r="B46" s="32" t="s">
        <v>38</v>
      </c>
      <c r="C46" s="30">
        <v>0</v>
      </c>
      <c r="D46" s="30">
        <v>19000</v>
      </c>
      <c r="E46" s="30">
        <v>0</v>
      </c>
      <c r="F46" s="30">
        <v>0</v>
      </c>
      <c r="G46" s="30">
        <f t="shared" si="0"/>
        <v>-19000</v>
      </c>
    </row>
    <row r="47" spans="1:7" x14ac:dyDescent="0.3">
      <c r="A47" s="36" t="s">
        <v>665</v>
      </c>
      <c r="B47" s="35" t="s">
        <v>664</v>
      </c>
      <c r="C47" s="29">
        <v>3829931.77</v>
      </c>
      <c r="D47" s="29">
        <v>7427404.8799999999</v>
      </c>
      <c r="E47" s="29">
        <v>0</v>
      </c>
      <c r="F47" s="29">
        <v>0</v>
      </c>
      <c r="G47" s="29">
        <f t="shared" si="0"/>
        <v>-3597473.11</v>
      </c>
    </row>
    <row r="48" spans="1:7" x14ac:dyDescent="0.3">
      <c r="A48" s="33" t="s">
        <v>37</v>
      </c>
      <c r="B48" s="32" t="s">
        <v>36</v>
      </c>
      <c r="C48" s="30">
        <v>920000</v>
      </c>
      <c r="D48" s="30">
        <v>1364552.35</v>
      </c>
      <c r="E48" s="30">
        <v>0</v>
      </c>
      <c r="F48" s="30">
        <v>0</v>
      </c>
      <c r="G48" s="30">
        <f t="shared" si="0"/>
        <v>-444552.35000000009</v>
      </c>
    </row>
    <row r="49" spans="1:7" x14ac:dyDescent="0.3">
      <c r="A49" s="33" t="s">
        <v>35</v>
      </c>
      <c r="B49" s="32" t="s">
        <v>34</v>
      </c>
      <c r="C49" s="30">
        <v>0</v>
      </c>
      <c r="D49" s="30">
        <v>1384869.9</v>
      </c>
      <c r="E49" s="30">
        <v>0</v>
      </c>
      <c r="F49" s="30">
        <v>0</v>
      </c>
      <c r="G49" s="30">
        <f t="shared" si="0"/>
        <v>-1384869.9</v>
      </c>
    </row>
    <row r="50" spans="1:7" x14ac:dyDescent="0.3">
      <c r="A50" s="33" t="s">
        <v>33</v>
      </c>
      <c r="B50" s="32" t="s">
        <v>32</v>
      </c>
      <c r="C50" s="30">
        <v>2909931.77</v>
      </c>
      <c r="D50" s="30">
        <v>4677982.63</v>
      </c>
      <c r="E50" s="30">
        <v>0</v>
      </c>
      <c r="F50" s="30">
        <v>0</v>
      </c>
      <c r="G50" s="30">
        <f t="shared" si="0"/>
        <v>-1768050.8599999999</v>
      </c>
    </row>
    <row r="51" spans="1:7" x14ac:dyDescent="0.3">
      <c r="A51" s="36" t="s">
        <v>663</v>
      </c>
      <c r="B51" s="35" t="s">
        <v>662</v>
      </c>
      <c r="C51" s="29">
        <v>3165812</v>
      </c>
      <c r="D51" s="29">
        <v>4045627.25</v>
      </c>
      <c r="E51" s="29">
        <v>0</v>
      </c>
      <c r="F51" s="29">
        <v>0</v>
      </c>
      <c r="G51" s="29">
        <f t="shared" si="0"/>
        <v>-879815.25</v>
      </c>
    </row>
    <row r="52" spans="1:7" x14ac:dyDescent="0.3">
      <c r="A52" s="33" t="s">
        <v>111</v>
      </c>
      <c r="B52" s="32" t="s">
        <v>110</v>
      </c>
      <c r="C52" s="30">
        <v>0</v>
      </c>
      <c r="D52" s="30">
        <v>1110223.83</v>
      </c>
      <c r="E52" s="30">
        <v>0</v>
      </c>
      <c r="F52" s="30">
        <v>0</v>
      </c>
      <c r="G52" s="30">
        <f t="shared" si="0"/>
        <v>-1110223.83</v>
      </c>
    </row>
    <row r="53" spans="1:7" ht="20.399999999999999" x14ac:dyDescent="0.3">
      <c r="A53" s="33" t="s">
        <v>109</v>
      </c>
      <c r="B53" s="32" t="s">
        <v>108</v>
      </c>
      <c r="C53" s="30">
        <v>0</v>
      </c>
      <c r="D53" s="30">
        <v>782722.37</v>
      </c>
      <c r="E53" s="30">
        <v>0</v>
      </c>
      <c r="F53" s="30">
        <v>0</v>
      </c>
      <c r="G53" s="30">
        <f t="shared" si="0"/>
        <v>-782722.37</v>
      </c>
    </row>
    <row r="54" spans="1:7" x14ac:dyDescent="0.3">
      <c r="A54" s="33" t="s">
        <v>107</v>
      </c>
      <c r="B54" s="32" t="s">
        <v>106</v>
      </c>
      <c r="C54" s="30">
        <v>3165812</v>
      </c>
      <c r="D54" s="30">
        <v>2140767.8199999998</v>
      </c>
      <c r="E54" s="30">
        <v>0</v>
      </c>
      <c r="F54" s="30">
        <v>0</v>
      </c>
      <c r="G54" s="30">
        <f t="shared" si="0"/>
        <v>1025044.1800000002</v>
      </c>
    </row>
    <row r="55" spans="1:7" ht="20.399999999999999" x14ac:dyDescent="0.3">
      <c r="A55" s="33" t="s">
        <v>105</v>
      </c>
      <c r="B55" s="32" t="s">
        <v>104</v>
      </c>
      <c r="C55" s="30">
        <v>0</v>
      </c>
      <c r="D55" s="30">
        <v>11913.23</v>
      </c>
      <c r="E55" s="30">
        <v>0</v>
      </c>
      <c r="F55" s="30">
        <v>0</v>
      </c>
      <c r="G55" s="30">
        <f t="shared" si="0"/>
        <v>-11913.23</v>
      </c>
    </row>
    <row r="56" spans="1:7" ht="27" customHeight="1" x14ac:dyDescent="0.3">
      <c r="A56" s="610" t="s">
        <v>661</v>
      </c>
      <c r="B56" s="611"/>
      <c r="C56" s="29">
        <v>1646958826</v>
      </c>
      <c r="D56" s="29">
        <v>1611332364.3099999</v>
      </c>
      <c r="E56" s="29">
        <v>61057.08</v>
      </c>
      <c r="F56" s="29">
        <v>110747.67</v>
      </c>
      <c r="G56" s="29">
        <f t="shared" si="0"/>
        <v>35454656.940000057</v>
      </c>
    </row>
    <row r="58" spans="1:7" ht="10.050000000000001" customHeight="1" x14ac:dyDescent="0.3">
      <c r="A58" s="8" t="s">
        <v>631</v>
      </c>
    </row>
    <row r="59" spans="1:7" ht="10.050000000000001" customHeight="1" x14ac:dyDescent="0.3">
      <c r="A59" s="8" t="s">
        <v>630</v>
      </c>
    </row>
  </sheetData>
  <mergeCells count="8">
    <mergeCell ref="A56:B56"/>
    <mergeCell ref="A1:F1"/>
    <mergeCell ref="A2:F2"/>
    <mergeCell ref="A3:G3"/>
    <mergeCell ref="A4:G4"/>
    <mergeCell ref="A5:G5"/>
    <mergeCell ref="A6:G6"/>
    <mergeCell ref="D7:F7"/>
  </mergeCells>
  <printOptions horizontalCentered="1"/>
  <pageMargins left="0.78740157480314965" right="0.78740157480314965" top="0.59055118110236227" bottom="0.59055118110236227" header="0.51181102362204722" footer="0.51181102362204722"/>
  <pageSetup paperSize="9" scale="98" fitToHeight="2"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showGridLines="0" tabSelected="1" view="pageBreakPreview" zoomScale="60" zoomScaleNormal="100" workbookViewId="0">
      <selection activeCell="C46" sqref="C46"/>
    </sheetView>
  </sheetViews>
  <sheetFormatPr baseColWidth="10" defaultRowHeight="10.199999999999999" x14ac:dyDescent="0.3"/>
  <cols>
    <col min="1" max="1" width="10.77734375" style="3" customWidth="1"/>
    <col min="2" max="2" width="45.77734375" style="19" customWidth="1"/>
    <col min="3" max="6" width="15.77734375" style="3" customWidth="1"/>
    <col min="7" max="7" width="11.6640625" style="3" bestFit="1" customWidth="1"/>
    <col min="8" max="16384" width="11.5546875" style="3"/>
  </cols>
  <sheetData>
    <row r="1" spans="1:7" ht="13.2" x14ac:dyDescent="0.3">
      <c r="A1" s="452" t="s">
        <v>660</v>
      </c>
      <c r="B1" s="453"/>
      <c r="C1" s="453"/>
      <c r="D1" s="453"/>
      <c r="E1" s="453"/>
      <c r="F1" s="453"/>
      <c r="G1" s="10" t="s">
        <v>659</v>
      </c>
    </row>
    <row r="2" spans="1:7" ht="13.2" x14ac:dyDescent="0.3">
      <c r="A2" s="452" t="s">
        <v>658</v>
      </c>
      <c r="B2" s="453"/>
      <c r="C2" s="453"/>
      <c r="D2" s="453"/>
      <c r="E2" s="453"/>
      <c r="F2" s="453"/>
      <c r="G2" s="10" t="s">
        <v>657</v>
      </c>
    </row>
    <row r="3" spans="1:7" ht="13.2" x14ac:dyDescent="0.3">
      <c r="A3" s="468"/>
      <c r="B3" s="469"/>
      <c r="C3" s="469"/>
      <c r="D3" s="469"/>
      <c r="E3" s="469"/>
      <c r="F3" s="469"/>
      <c r="G3" s="469"/>
    </row>
    <row r="4" spans="1:7" ht="13.2" x14ac:dyDescent="0.3">
      <c r="A4" s="431" t="s">
        <v>656</v>
      </c>
      <c r="B4" s="469"/>
      <c r="C4" s="469"/>
      <c r="D4" s="469"/>
      <c r="E4" s="469"/>
      <c r="F4" s="469"/>
      <c r="G4" s="469"/>
    </row>
    <row r="5" spans="1:7" ht="13.2" x14ac:dyDescent="0.3">
      <c r="A5" s="431" t="s">
        <v>655</v>
      </c>
      <c r="B5" s="469"/>
      <c r="C5" s="469"/>
      <c r="D5" s="469"/>
      <c r="E5" s="469"/>
      <c r="F5" s="469"/>
      <c r="G5" s="469"/>
    </row>
    <row r="6" spans="1:7" ht="13.2" x14ac:dyDescent="0.3">
      <c r="A6" s="468"/>
      <c r="B6" s="469"/>
      <c r="C6" s="469"/>
      <c r="D6" s="469"/>
      <c r="E6" s="469"/>
      <c r="F6" s="469"/>
      <c r="G6" s="469"/>
    </row>
    <row r="7" spans="1:7" ht="13.2" x14ac:dyDescent="0.3">
      <c r="A7" s="44" t="s">
        <v>654</v>
      </c>
      <c r="B7" s="18" t="s">
        <v>653</v>
      </c>
      <c r="C7" s="43" t="s">
        <v>652</v>
      </c>
      <c r="D7" s="454" t="s">
        <v>651</v>
      </c>
      <c r="E7" s="453"/>
      <c r="F7" s="453"/>
      <c r="G7" s="43" t="s">
        <v>650</v>
      </c>
    </row>
    <row r="8" spans="1:7" x14ac:dyDescent="0.3">
      <c r="A8" s="42" t="s">
        <v>628</v>
      </c>
      <c r="B8" s="41"/>
      <c r="C8" s="40" t="s">
        <v>649</v>
      </c>
      <c r="D8" s="40" t="s">
        <v>648</v>
      </c>
      <c r="E8" s="40" t="s">
        <v>647</v>
      </c>
      <c r="F8" s="40" t="s">
        <v>646</v>
      </c>
      <c r="G8" s="40" t="s">
        <v>645</v>
      </c>
    </row>
    <row r="9" spans="1:7" x14ac:dyDescent="0.3">
      <c r="A9" s="39"/>
      <c r="B9" s="17"/>
      <c r="C9" s="39" t="s">
        <v>644</v>
      </c>
      <c r="D9" s="39"/>
      <c r="E9" s="39"/>
      <c r="F9" s="39"/>
      <c r="G9" s="39"/>
    </row>
    <row r="10" spans="1:7" x14ac:dyDescent="0.3">
      <c r="A10" s="38" t="s">
        <v>643</v>
      </c>
      <c r="B10" s="37" t="s">
        <v>642</v>
      </c>
      <c r="C10" s="22">
        <v>35500000</v>
      </c>
      <c r="D10" s="22">
        <v>32612785.629999999</v>
      </c>
      <c r="E10" s="22">
        <v>0</v>
      </c>
      <c r="F10" s="22">
        <v>0</v>
      </c>
      <c r="G10" s="22">
        <f t="shared" ref="G10:G25" si="0">C10-D10-E10-F10</f>
        <v>2887214.370000001</v>
      </c>
    </row>
    <row r="11" spans="1:7" x14ac:dyDescent="0.3">
      <c r="A11" s="33" t="s">
        <v>31</v>
      </c>
      <c r="B11" s="32" t="s">
        <v>30</v>
      </c>
      <c r="C11" s="30">
        <v>2000000</v>
      </c>
      <c r="D11" s="30">
        <v>2618591.23</v>
      </c>
      <c r="E11" s="30">
        <v>0</v>
      </c>
      <c r="F11" s="30">
        <v>0</v>
      </c>
      <c r="G11" s="30">
        <f t="shared" si="0"/>
        <v>-618591.23</v>
      </c>
    </row>
    <row r="12" spans="1:7" x14ac:dyDescent="0.3">
      <c r="A12" s="33" t="s">
        <v>29</v>
      </c>
      <c r="B12" s="32" t="s">
        <v>28</v>
      </c>
      <c r="C12" s="30">
        <v>33500000</v>
      </c>
      <c r="D12" s="30">
        <v>29994194.399999999</v>
      </c>
      <c r="E12" s="30">
        <v>0</v>
      </c>
      <c r="F12" s="30">
        <v>0</v>
      </c>
      <c r="G12" s="30">
        <f t="shared" si="0"/>
        <v>3505805.6000000015</v>
      </c>
    </row>
    <row r="13" spans="1:7" x14ac:dyDescent="0.3">
      <c r="A13" s="36" t="s">
        <v>641</v>
      </c>
      <c r="B13" s="35" t="s">
        <v>640</v>
      </c>
      <c r="C13" s="29">
        <v>3748378</v>
      </c>
      <c r="D13" s="29">
        <v>6047247.8700000001</v>
      </c>
      <c r="E13" s="29">
        <v>0</v>
      </c>
      <c r="F13" s="29">
        <v>0</v>
      </c>
      <c r="G13" s="29">
        <f t="shared" si="0"/>
        <v>-2298869.87</v>
      </c>
    </row>
    <row r="14" spans="1:7" x14ac:dyDescent="0.3">
      <c r="A14" s="33" t="s">
        <v>27</v>
      </c>
      <c r="B14" s="32" t="s">
        <v>26</v>
      </c>
      <c r="C14" s="30">
        <v>0</v>
      </c>
      <c r="D14" s="30">
        <v>150969.84</v>
      </c>
      <c r="E14" s="30">
        <v>0</v>
      </c>
      <c r="F14" s="30">
        <v>0</v>
      </c>
      <c r="G14" s="30">
        <f t="shared" si="0"/>
        <v>-150969.84</v>
      </c>
    </row>
    <row r="15" spans="1:7" x14ac:dyDescent="0.3">
      <c r="A15" s="33" t="s">
        <v>25</v>
      </c>
      <c r="B15" s="32" t="s">
        <v>24</v>
      </c>
      <c r="C15" s="30">
        <v>0</v>
      </c>
      <c r="D15" s="30">
        <v>13243.8</v>
      </c>
      <c r="E15" s="30">
        <v>0</v>
      </c>
      <c r="F15" s="30">
        <v>0</v>
      </c>
      <c r="G15" s="30">
        <f t="shared" si="0"/>
        <v>-13243.8</v>
      </c>
    </row>
    <row r="16" spans="1:7" ht="20.399999999999999" x14ac:dyDescent="0.3">
      <c r="A16" s="33" t="s">
        <v>23</v>
      </c>
      <c r="B16" s="32" t="s">
        <v>22</v>
      </c>
      <c r="C16" s="30">
        <v>842373</v>
      </c>
      <c r="D16" s="30">
        <v>2352940.91</v>
      </c>
      <c r="E16" s="30">
        <v>0</v>
      </c>
      <c r="F16" s="30">
        <v>0</v>
      </c>
      <c r="G16" s="30">
        <f t="shared" si="0"/>
        <v>-1510567.9100000001</v>
      </c>
    </row>
    <row r="17" spans="1:7" ht="20.399999999999999" x14ac:dyDescent="0.3">
      <c r="A17" s="33" t="s">
        <v>21</v>
      </c>
      <c r="B17" s="32" t="s">
        <v>20</v>
      </c>
      <c r="C17" s="30">
        <v>0</v>
      </c>
      <c r="D17" s="30">
        <v>24013.88</v>
      </c>
      <c r="E17" s="30">
        <v>0</v>
      </c>
      <c r="F17" s="30">
        <v>0</v>
      </c>
      <c r="G17" s="30">
        <f t="shared" si="0"/>
        <v>-24013.88</v>
      </c>
    </row>
    <row r="18" spans="1:7" x14ac:dyDescent="0.3">
      <c r="A18" s="33" t="s">
        <v>19</v>
      </c>
      <c r="B18" s="32" t="s">
        <v>18</v>
      </c>
      <c r="C18" s="30">
        <v>7650</v>
      </c>
      <c r="D18" s="30">
        <v>7650</v>
      </c>
      <c r="E18" s="30">
        <v>0</v>
      </c>
      <c r="F18" s="30">
        <v>0</v>
      </c>
      <c r="G18" s="30">
        <f t="shared" si="0"/>
        <v>0</v>
      </c>
    </row>
    <row r="19" spans="1:7" x14ac:dyDescent="0.3">
      <c r="A19" s="33" t="s">
        <v>13</v>
      </c>
      <c r="B19" s="32" t="s">
        <v>12</v>
      </c>
      <c r="C19" s="30">
        <v>2898355</v>
      </c>
      <c r="D19" s="30">
        <v>3498429.44</v>
      </c>
      <c r="E19" s="30">
        <v>0</v>
      </c>
      <c r="F19" s="30">
        <v>0</v>
      </c>
      <c r="G19" s="30">
        <f t="shared" si="0"/>
        <v>-600074.43999999994</v>
      </c>
    </row>
    <row r="20" spans="1:7" x14ac:dyDescent="0.3">
      <c r="A20" s="36" t="s">
        <v>639</v>
      </c>
      <c r="B20" s="35" t="s">
        <v>638</v>
      </c>
      <c r="C20" s="29">
        <v>33100000</v>
      </c>
      <c r="D20" s="29">
        <v>31900000</v>
      </c>
      <c r="E20" s="34"/>
      <c r="F20" s="34"/>
      <c r="G20" s="29">
        <f t="shared" si="0"/>
        <v>1200000</v>
      </c>
    </row>
    <row r="21" spans="1:7" x14ac:dyDescent="0.3">
      <c r="A21" s="33" t="s">
        <v>9</v>
      </c>
      <c r="B21" s="32" t="s">
        <v>8</v>
      </c>
      <c r="C21" s="30">
        <v>400000</v>
      </c>
      <c r="D21" s="30">
        <v>400000</v>
      </c>
      <c r="E21" s="31"/>
      <c r="F21" s="31"/>
      <c r="G21" s="30">
        <f t="shared" si="0"/>
        <v>0</v>
      </c>
    </row>
    <row r="22" spans="1:7" ht="20.399999999999999" x14ac:dyDescent="0.3">
      <c r="A22" s="33" t="s">
        <v>7</v>
      </c>
      <c r="B22" s="32" t="s">
        <v>6</v>
      </c>
      <c r="C22" s="30">
        <v>0</v>
      </c>
      <c r="D22" s="30">
        <v>31500000</v>
      </c>
      <c r="E22" s="31"/>
      <c r="F22" s="31"/>
      <c r="G22" s="30">
        <f t="shared" si="0"/>
        <v>-31500000</v>
      </c>
    </row>
    <row r="23" spans="1:7" x14ac:dyDescent="0.3">
      <c r="A23" s="33" t="s">
        <v>5</v>
      </c>
      <c r="B23" s="32" t="s">
        <v>4</v>
      </c>
      <c r="C23" s="30">
        <v>1200000</v>
      </c>
      <c r="D23" s="30">
        <v>0</v>
      </c>
      <c r="E23" s="31"/>
      <c r="F23" s="31"/>
      <c r="G23" s="30">
        <f t="shared" si="0"/>
        <v>1200000</v>
      </c>
    </row>
    <row r="24" spans="1:7" ht="20.399999999999999" x14ac:dyDescent="0.3">
      <c r="A24" s="33" t="s">
        <v>3</v>
      </c>
      <c r="B24" s="32" t="s">
        <v>2</v>
      </c>
      <c r="C24" s="30">
        <v>31500000</v>
      </c>
      <c r="D24" s="30">
        <v>0</v>
      </c>
      <c r="E24" s="31"/>
      <c r="F24" s="31"/>
      <c r="G24" s="30">
        <f t="shared" si="0"/>
        <v>31500000</v>
      </c>
    </row>
    <row r="25" spans="1:7" ht="27" customHeight="1" x14ac:dyDescent="0.3">
      <c r="A25" s="610" t="s">
        <v>637</v>
      </c>
      <c r="B25" s="611"/>
      <c r="C25" s="29">
        <v>1719307204</v>
      </c>
      <c r="D25" s="29">
        <v>1681892397.8099999</v>
      </c>
      <c r="E25" s="29">
        <v>61057.08</v>
      </c>
      <c r="F25" s="29">
        <v>110747.67</v>
      </c>
      <c r="G25" s="29">
        <f t="shared" si="0"/>
        <v>37243001.440000057</v>
      </c>
    </row>
    <row r="27" spans="1:7" x14ac:dyDescent="0.3">
      <c r="A27" s="28" t="s">
        <v>636</v>
      </c>
      <c r="B27" s="27" t="s">
        <v>635</v>
      </c>
      <c r="C27" s="23">
        <v>339505375</v>
      </c>
      <c r="D27" s="23">
        <v>332689992.07999998</v>
      </c>
      <c r="E27" s="23">
        <v>0</v>
      </c>
      <c r="F27" s="23">
        <v>0</v>
      </c>
      <c r="G27" s="23">
        <f t="shared" ref="G27:G33" si="1">C27-D27-E27-F27</f>
        <v>6815382.9200000167</v>
      </c>
    </row>
    <row r="28" spans="1:7" x14ac:dyDescent="0.3">
      <c r="A28" s="26" t="s">
        <v>17</v>
      </c>
      <c r="B28" s="25" t="s">
        <v>16</v>
      </c>
      <c r="C28" s="24">
        <v>299000000</v>
      </c>
      <c r="D28" s="24">
        <v>299000000</v>
      </c>
      <c r="E28" s="24">
        <v>0</v>
      </c>
      <c r="F28" s="24">
        <v>0</v>
      </c>
      <c r="G28" s="24">
        <f t="shared" si="1"/>
        <v>0</v>
      </c>
    </row>
    <row r="29" spans="1:7" ht="20.399999999999999" x14ac:dyDescent="0.3">
      <c r="A29" s="26" t="s">
        <v>15</v>
      </c>
      <c r="B29" s="25" t="s">
        <v>14</v>
      </c>
      <c r="C29" s="24">
        <v>31805375</v>
      </c>
      <c r="D29" s="24">
        <v>31714727.120000001</v>
      </c>
      <c r="E29" s="24">
        <v>0</v>
      </c>
      <c r="F29" s="24">
        <v>0</v>
      </c>
      <c r="G29" s="24">
        <f t="shared" si="1"/>
        <v>90647.879999998957</v>
      </c>
    </row>
    <row r="30" spans="1:7" ht="20.399999999999999" x14ac:dyDescent="0.3">
      <c r="A30" s="26" t="s">
        <v>11</v>
      </c>
      <c r="B30" s="25" t="s">
        <v>10</v>
      </c>
      <c r="C30" s="24">
        <v>6500000</v>
      </c>
      <c r="D30" s="24">
        <v>0</v>
      </c>
      <c r="E30" s="24">
        <v>0</v>
      </c>
      <c r="F30" s="24">
        <v>0</v>
      </c>
      <c r="G30" s="24">
        <f t="shared" si="1"/>
        <v>6500000</v>
      </c>
    </row>
    <row r="31" spans="1:7" x14ac:dyDescent="0.3">
      <c r="A31" s="26" t="s">
        <v>1</v>
      </c>
      <c r="B31" s="25" t="s">
        <v>0</v>
      </c>
      <c r="C31" s="24">
        <v>2200000</v>
      </c>
      <c r="D31" s="24">
        <v>1975264.96</v>
      </c>
      <c r="E31" s="24">
        <v>0</v>
      </c>
      <c r="F31" s="24">
        <v>0</v>
      </c>
      <c r="G31" s="24">
        <f t="shared" si="1"/>
        <v>224735.04000000004</v>
      </c>
    </row>
    <row r="32" spans="1:7" ht="27" customHeight="1" x14ac:dyDescent="0.3">
      <c r="A32" s="620" t="s">
        <v>634</v>
      </c>
      <c r="B32" s="621"/>
      <c r="C32" s="23">
        <v>339505375</v>
      </c>
      <c r="D32" s="23">
        <v>332689992.07999998</v>
      </c>
      <c r="E32" s="23">
        <v>0</v>
      </c>
      <c r="F32" s="23">
        <v>0</v>
      </c>
      <c r="G32" s="23">
        <f t="shared" si="1"/>
        <v>6815382.9200000167</v>
      </c>
    </row>
    <row r="33" spans="1:7" ht="27" customHeight="1" x14ac:dyDescent="0.3">
      <c r="A33" s="612" t="s">
        <v>633</v>
      </c>
      <c r="B33" s="613"/>
      <c r="C33" s="22">
        <v>2058812579</v>
      </c>
      <c r="D33" s="22">
        <v>2014582389.8900001</v>
      </c>
      <c r="E33" s="22">
        <v>61057.08</v>
      </c>
      <c r="F33" s="22">
        <v>110747.67</v>
      </c>
      <c r="G33" s="22">
        <f t="shared" si="1"/>
        <v>44058384.359999895</v>
      </c>
    </row>
    <row r="34" spans="1:7" ht="13.2" x14ac:dyDescent="0.3">
      <c r="A34" s="619" t="s">
        <v>632</v>
      </c>
      <c r="B34" s="615"/>
      <c r="C34" s="21">
        <v>62720409.240000002</v>
      </c>
      <c r="D34" s="20"/>
      <c r="E34" s="20"/>
      <c r="F34" s="20"/>
      <c r="G34" s="20"/>
    </row>
    <row r="36" spans="1:7" ht="10.050000000000001" customHeight="1" x14ac:dyDescent="0.3">
      <c r="A36" s="8" t="s">
        <v>631</v>
      </c>
    </row>
    <row r="37" spans="1:7" ht="10.050000000000001" customHeight="1" x14ac:dyDescent="0.3">
      <c r="A37" s="8" t="s">
        <v>630</v>
      </c>
    </row>
  </sheetData>
  <mergeCells count="11">
    <mergeCell ref="A1:F1"/>
    <mergeCell ref="A2:F2"/>
    <mergeCell ref="A3:G3"/>
    <mergeCell ref="A4:G4"/>
    <mergeCell ref="A5:G5"/>
    <mergeCell ref="A6:G6"/>
    <mergeCell ref="D7:F7"/>
    <mergeCell ref="A34:B34"/>
    <mergeCell ref="A33:B33"/>
    <mergeCell ref="A32:B32"/>
    <mergeCell ref="A25:B25"/>
  </mergeCells>
  <printOptions horizontalCentered="1"/>
  <pageMargins left="0.78740157480314965" right="0.78740157480314965" top="0.59055118110236227" bottom="0.59055118110236227" header="0.51181102362204722" footer="0.51181102362204722"/>
  <pageSetup paperSize="9" scale="9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1">
    <pageSetUpPr fitToPage="1"/>
  </sheetPr>
  <dimension ref="A1:AS44"/>
  <sheetViews>
    <sheetView showGridLines="0" view="pageBreakPreview" topLeftCell="A16" zoomScale="60" zoomScaleNormal="75" workbookViewId="0">
      <selection activeCell="W34" sqref="W34"/>
    </sheetView>
  </sheetViews>
  <sheetFormatPr baseColWidth="10" defaultColWidth="11.44140625" defaultRowHeight="13.2" x14ac:dyDescent="0.3"/>
  <cols>
    <col min="1" max="1" width="6.33203125" style="238" customWidth="1"/>
    <col min="2" max="2" width="1.6640625" style="238" customWidth="1"/>
    <col min="3" max="10" width="3.44140625" style="238" customWidth="1"/>
    <col min="11" max="11" width="16" style="238" customWidth="1"/>
    <col min="12" max="13" width="21.6640625" style="238" customWidth="1"/>
    <col min="14" max="14" width="4" style="238" customWidth="1"/>
    <col min="15" max="15" width="7.44140625" style="238" customWidth="1"/>
    <col min="16" max="17" width="1.6640625" style="238" customWidth="1"/>
    <col min="18" max="18" width="14.33203125" style="238" customWidth="1"/>
    <col min="19" max="19" width="5.109375" style="238" customWidth="1"/>
    <col min="20" max="20" width="1.6640625" style="238" customWidth="1"/>
    <col min="21" max="16384" width="11.44140625" style="238"/>
  </cols>
  <sheetData>
    <row r="1" spans="1:45" s="280" customFormat="1" ht="29.25" customHeight="1" x14ac:dyDescent="0.3">
      <c r="A1" s="348" t="s">
        <v>1247</v>
      </c>
      <c r="B1" s="348"/>
      <c r="C1" s="349"/>
      <c r="D1" s="349"/>
      <c r="E1" s="349"/>
      <c r="F1" s="349"/>
      <c r="G1" s="349"/>
      <c r="H1" s="349"/>
      <c r="I1" s="349"/>
      <c r="J1" s="349"/>
      <c r="K1" s="349"/>
      <c r="L1" s="349"/>
      <c r="M1" s="349"/>
      <c r="N1" s="349"/>
      <c r="O1" s="349"/>
      <c r="P1" s="349"/>
      <c r="Q1" s="349"/>
      <c r="R1" s="349"/>
      <c r="S1" s="349"/>
      <c r="T1" s="349"/>
      <c r="U1" s="262"/>
      <c r="V1" s="262"/>
      <c r="W1" s="262"/>
      <c r="X1" s="262"/>
      <c r="Y1" s="262"/>
      <c r="Z1" s="262"/>
      <c r="AA1" s="262"/>
      <c r="AB1" s="282"/>
      <c r="AC1" s="282"/>
      <c r="AD1" s="282"/>
      <c r="AE1" s="282"/>
      <c r="AF1" s="282"/>
      <c r="AG1" s="282"/>
      <c r="AH1" s="282"/>
      <c r="AI1" s="282"/>
      <c r="AJ1" s="282"/>
      <c r="AK1" s="282"/>
      <c r="AL1" s="281"/>
      <c r="AM1" s="281"/>
      <c r="AN1" s="281"/>
      <c r="AO1" s="281"/>
      <c r="AP1" s="281"/>
      <c r="AQ1" s="281"/>
      <c r="AR1" s="281"/>
      <c r="AS1" s="281"/>
    </row>
    <row r="2" spans="1:45" s="280" customFormat="1" ht="7.5" customHeight="1" thickBot="1" x14ac:dyDescent="0.35">
      <c r="A2" s="262"/>
      <c r="B2" s="262"/>
      <c r="C2" s="238"/>
      <c r="D2" s="238"/>
      <c r="E2" s="238"/>
      <c r="F2" s="238"/>
      <c r="G2" s="238"/>
      <c r="H2" s="238"/>
      <c r="I2" s="238"/>
      <c r="J2" s="238"/>
      <c r="K2" s="262"/>
      <c r="L2" s="262"/>
      <c r="M2" s="262"/>
      <c r="N2" s="262"/>
      <c r="O2" s="262"/>
      <c r="P2" s="262"/>
      <c r="Q2" s="262"/>
      <c r="R2" s="262"/>
      <c r="S2" s="262"/>
      <c r="T2" s="262"/>
      <c r="U2" s="262"/>
      <c r="V2" s="262"/>
      <c r="W2" s="262"/>
      <c r="X2" s="262"/>
      <c r="Y2" s="262"/>
      <c r="Z2" s="262"/>
      <c r="AA2" s="262"/>
      <c r="AB2" s="282"/>
      <c r="AC2" s="282"/>
      <c r="AD2" s="282"/>
      <c r="AE2" s="282"/>
      <c r="AF2" s="282"/>
      <c r="AG2" s="282"/>
      <c r="AH2" s="282"/>
      <c r="AI2" s="282"/>
      <c r="AJ2" s="282"/>
      <c r="AK2" s="282"/>
      <c r="AL2" s="281"/>
      <c r="AM2" s="281"/>
      <c r="AN2" s="281"/>
      <c r="AO2" s="281"/>
      <c r="AP2" s="281"/>
      <c r="AQ2" s="281"/>
      <c r="AR2" s="281"/>
      <c r="AS2" s="281"/>
    </row>
    <row r="3" spans="1:45" s="271" customFormat="1" ht="20.25" customHeight="1" thickTop="1" x14ac:dyDescent="0.3">
      <c r="A3" s="279"/>
      <c r="B3" s="278"/>
      <c r="C3" s="278"/>
      <c r="D3" s="278"/>
      <c r="E3" s="278"/>
      <c r="F3" s="278"/>
      <c r="G3" s="278"/>
      <c r="H3" s="278"/>
      <c r="I3" s="278"/>
      <c r="J3" s="278"/>
      <c r="K3" s="278"/>
      <c r="L3" s="278"/>
      <c r="M3" s="278"/>
      <c r="N3" s="278"/>
      <c r="O3" s="278"/>
      <c r="P3" s="278"/>
      <c r="Q3" s="278"/>
      <c r="R3" s="278" t="s">
        <v>1158</v>
      </c>
      <c r="S3" s="278"/>
      <c r="T3" s="277"/>
      <c r="U3" s="272"/>
      <c r="V3" s="272"/>
      <c r="W3" s="272"/>
      <c r="X3" s="272"/>
      <c r="Y3" s="272"/>
      <c r="Z3" s="272"/>
      <c r="AA3" s="272"/>
      <c r="AB3" s="272"/>
      <c r="AC3" s="272"/>
      <c r="AD3" s="272"/>
      <c r="AE3" s="272"/>
      <c r="AF3" s="272"/>
      <c r="AG3" s="272"/>
      <c r="AH3" s="272"/>
      <c r="AI3" s="272"/>
      <c r="AJ3" s="272"/>
      <c r="AK3" s="272"/>
    </row>
    <row r="4" spans="1:45" s="271" customFormat="1" ht="20.25" customHeight="1" x14ac:dyDescent="0.3">
      <c r="A4" s="276"/>
      <c r="B4" s="275"/>
      <c r="C4" s="274"/>
      <c r="D4" s="274"/>
      <c r="E4" s="274"/>
      <c r="F4" s="274"/>
      <c r="G4" s="274"/>
      <c r="H4" s="274"/>
      <c r="I4" s="274"/>
      <c r="J4" s="274"/>
      <c r="K4" s="404" t="s">
        <v>1148</v>
      </c>
      <c r="L4" s="405"/>
      <c r="M4" s="406" t="s">
        <v>1157</v>
      </c>
      <c r="N4" s="406"/>
      <c r="O4" s="406"/>
      <c r="P4" s="406"/>
      <c r="Q4" s="406"/>
      <c r="R4" s="407"/>
      <c r="S4" s="407"/>
      <c r="T4" s="273"/>
      <c r="U4" s="272"/>
      <c r="V4" s="272"/>
      <c r="W4" s="272"/>
      <c r="X4" s="272"/>
      <c r="Y4" s="272"/>
      <c r="Z4" s="272"/>
      <c r="AA4" s="272"/>
      <c r="AB4" s="272"/>
      <c r="AC4" s="272"/>
      <c r="AD4" s="272"/>
      <c r="AE4" s="272"/>
      <c r="AF4" s="272"/>
      <c r="AG4" s="272"/>
      <c r="AH4" s="272"/>
      <c r="AI4" s="272"/>
      <c r="AJ4" s="272"/>
      <c r="AK4" s="272"/>
    </row>
    <row r="5" spans="1:45" s="255" customFormat="1" ht="14.25" customHeight="1" x14ac:dyDescent="0.3">
      <c r="A5" s="270"/>
      <c r="B5" s="268"/>
      <c r="C5" s="268"/>
      <c r="D5" s="268"/>
      <c r="E5" s="268"/>
      <c r="F5" s="268"/>
      <c r="G5" s="268"/>
      <c r="H5" s="268"/>
      <c r="I5" s="268"/>
      <c r="J5" s="268"/>
      <c r="K5" s="268"/>
      <c r="L5" s="268"/>
      <c r="M5" s="268"/>
      <c r="N5" s="268"/>
      <c r="O5" s="268"/>
      <c r="P5" s="268"/>
      <c r="Q5" s="268"/>
      <c r="R5" s="269">
        <v>2016</v>
      </c>
      <c r="S5" s="268"/>
      <c r="T5" s="267"/>
      <c r="U5" s="242"/>
      <c r="V5" s="242"/>
      <c r="W5" s="242"/>
      <c r="X5" s="242"/>
      <c r="Y5" s="242"/>
      <c r="Z5" s="242"/>
      <c r="AA5" s="242"/>
      <c r="AB5" s="239"/>
      <c r="AC5" s="239"/>
      <c r="AD5" s="239"/>
      <c r="AE5" s="239"/>
      <c r="AF5" s="239"/>
      <c r="AG5" s="239"/>
      <c r="AH5" s="239"/>
      <c r="AI5" s="239"/>
      <c r="AJ5" s="239"/>
      <c r="AK5" s="239"/>
    </row>
    <row r="6" spans="1:45" s="255" customFormat="1" ht="17.25" customHeight="1" thickBot="1" x14ac:dyDescent="0.35">
      <c r="A6" s="266"/>
      <c r="B6" s="265"/>
      <c r="C6" s="265"/>
      <c r="D6" s="265"/>
      <c r="E6" s="265"/>
      <c r="F6" s="265"/>
      <c r="G6" s="265"/>
      <c r="H6" s="265"/>
      <c r="I6" s="265"/>
      <c r="J6" s="265"/>
      <c r="K6" s="265"/>
      <c r="L6" s="265"/>
      <c r="M6" s="265"/>
      <c r="N6" s="265"/>
      <c r="O6" s="265"/>
      <c r="P6" s="265"/>
      <c r="Q6" s="265"/>
      <c r="R6" s="265"/>
      <c r="S6" s="265"/>
      <c r="T6" s="264"/>
      <c r="U6" s="242"/>
      <c r="V6" s="242"/>
      <c r="W6" s="242"/>
      <c r="X6" s="242"/>
      <c r="Y6" s="242"/>
      <c r="Z6" s="242"/>
      <c r="AA6" s="242"/>
      <c r="AB6" s="239"/>
      <c r="AC6" s="239"/>
      <c r="AD6" s="239"/>
      <c r="AE6" s="239"/>
      <c r="AF6" s="239"/>
      <c r="AG6" s="239"/>
      <c r="AH6" s="239"/>
      <c r="AI6" s="239"/>
      <c r="AJ6" s="239"/>
      <c r="AK6" s="239"/>
    </row>
    <row r="7" spans="1:45" s="239" customFormat="1" ht="10.5" customHeight="1" thickTop="1" thickBot="1" x14ac:dyDescent="0.35"/>
    <row r="8" spans="1:45" s="263" customFormat="1" ht="23.25" customHeight="1" thickBot="1" x14ac:dyDescent="0.3">
      <c r="A8" s="408" t="s">
        <v>1156</v>
      </c>
      <c r="B8" s="409"/>
      <c r="C8" s="409"/>
      <c r="D8" s="409"/>
      <c r="E8" s="409"/>
      <c r="F8" s="409"/>
      <c r="G8" s="409"/>
      <c r="H8" s="409"/>
      <c r="I8" s="409"/>
      <c r="J8" s="409"/>
      <c r="K8" s="409"/>
      <c r="L8" s="409"/>
      <c r="M8" s="409"/>
      <c r="N8" s="409"/>
      <c r="O8" s="409"/>
      <c r="P8" s="409"/>
      <c r="Q8" s="409"/>
      <c r="R8" s="410"/>
      <c r="S8" s="411" t="s">
        <v>1091</v>
      </c>
      <c r="T8" s="355"/>
    </row>
    <row r="9" spans="1:45" s="262" customFormat="1" ht="23.25" customHeight="1" thickBot="1" x14ac:dyDescent="0.35">
      <c r="A9" s="411" t="s">
        <v>1155</v>
      </c>
      <c r="B9" s="354"/>
      <c r="C9" s="354"/>
      <c r="D9" s="354"/>
      <c r="E9" s="354"/>
      <c r="F9" s="354"/>
      <c r="G9" s="354"/>
      <c r="H9" s="354"/>
      <c r="I9" s="354"/>
      <c r="J9" s="354"/>
      <c r="K9" s="354"/>
      <c r="L9" s="354"/>
      <c r="M9" s="354"/>
      <c r="N9" s="354"/>
      <c r="O9" s="354"/>
      <c r="P9" s="354"/>
      <c r="Q9" s="354"/>
      <c r="R9" s="355"/>
      <c r="S9" s="411">
        <v>1</v>
      </c>
      <c r="T9" s="355"/>
    </row>
    <row r="10" spans="1:45" s="239" customFormat="1" ht="14.25" customHeight="1" thickBot="1" x14ac:dyDescent="0.35">
      <c r="K10" s="255"/>
      <c r="L10" s="255"/>
      <c r="M10" s="255"/>
      <c r="N10" s="255"/>
      <c r="O10" s="255"/>
    </row>
    <row r="11" spans="1:45" s="242" customFormat="1" ht="20.25" customHeight="1" thickBot="1" x14ac:dyDescent="0.35">
      <c r="A11" s="353" t="s">
        <v>1154</v>
      </c>
      <c r="B11" s="354"/>
      <c r="C11" s="354"/>
      <c r="D11" s="354"/>
      <c r="E11" s="354"/>
      <c r="F11" s="354"/>
      <c r="G11" s="354"/>
      <c r="H11" s="354"/>
      <c r="I11" s="354"/>
      <c r="J11" s="354"/>
      <c r="K11" s="354"/>
      <c r="L11" s="354"/>
      <c r="M11" s="354"/>
      <c r="N11" s="354"/>
      <c r="O11" s="354"/>
      <c r="P11" s="354"/>
      <c r="Q11" s="354"/>
      <c r="R11" s="354"/>
      <c r="S11" s="354"/>
      <c r="T11" s="355"/>
    </row>
    <row r="12" spans="1:45" s="242" customFormat="1" ht="20.25" customHeight="1" thickBot="1" x14ac:dyDescent="0.35">
      <c r="A12" s="357"/>
      <c r="B12" s="357"/>
      <c r="C12" s="357"/>
      <c r="D12" s="357"/>
      <c r="E12" s="357"/>
      <c r="F12" s="357"/>
      <c r="G12" s="357"/>
      <c r="H12" s="357"/>
      <c r="I12" s="357"/>
      <c r="J12" s="357"/>
      <c r="K12" s="357"/>
      <c r="L12" s="261" t="s">
        <v>1143</v>
      </c>
      <c r="M12" s="418"/>
      <c r="N12" s="418"/>
      <c r="O12" s="418"/>
      <c r="P12" s="418"/>
      <c r="Q12" s="418"/>
      <c r="R12" s="419" t="s">
        <v>1143</v>
      </c>
      <c r="S12" s="420"/>
      <c r="T12" s="260"/>
    </row>
    <row r="13" spans="1:45" s="240" customFormat="1" ht="30" customHeight="1" x14ac:dyDescent="0.3">
      <c r="A13" s="356" t="s">
        <v>1153</v>
      </c>
      <c r="B13" s="356"/>
      <c r="C13" s="356"/>
      <c r="D13" s="356"/>
      <c r="E13" s="356"/>
      <c r="F13" s="356"/>
      <c r="G13" s="356"/>
      <c r="H13" s="356"/>
      <c r="I13" s="356"/>
      <c r="J13" s="356"/>
      <c r="K13" s="356"/>
      <c r="L13" s="322">
        <v>4953675</v>
      </c>
      <c r="M13" s="412" t="s">
        <v>1152</v>
      </c>
      <c r="N13" s="413"/>
      <c r="O13" s="413"/>
      <c r="P13" s="413"/>
      <c r="Q13" s="414"/>
      <c r="R13" s="378">
        <v>2842077</v>
      </c>
      <c r="S13" s="379"/>
      <c r="T13" s="247"/>
    </row>
    <row r="14" spans="1:45" s="240" customFormat="1" ht="30" customHeight="1" x14ac:dyDescent="0.3">
      <c r="A14" s="401" t="s">
        <v>1151</v>
      </c>
      <c r="B14" s="402"/>
      <c r="C14" s="402"/>
      <c r="D14" s="402"/>
      <c r="E14" s="402"/>
      <c r="F14" s="402"/>
      <c r="G14" s="402"/>
      <c r="H14" s="402"/>
      <c r="I14" s="402"/>
      <c r="J14" s="402"/>
      <c r="K14" s="403"/>
      <c r="L14" s="259"/>
      <c r="M14" s="415" t="s">
        <v>1150</v>
      </c>
      <c r="N14" s="416"/>
      <c r="O14" s="416"/>
      <c r="P14" s="416"/>
      <c r="Q14" s="417"/>
      <c r="R14" s="378"/>
      <c r="S14" s="379"/>
      <c r="T14" s="258"/>
    </row>
    <row r="15" spans="1:45" s="240" customFormat="1" ht="17.25" customHeight="1" x14ac:dyDescent="0.3">
      <c r="A15" s="356"/>
      <c r="B15" s="356"/>
      <c r="C15" s="356"/>
      <c r="D15" s="356"/>
      <c r="E15" s="356"/>
      <c r="F15" s="356"/>
      <c r="G15" s="356"/>
      <c r="H15" s="356"/>
      <c r="I15" s="356"/>
      <c r="J15" s="356"/>
      <c r="K15" s="356"/>
      <c r="L15" s="259"/>
      <c r="M15" s="380"/>
      <c r="N15" s="380"/>
      <c r="O15" s="380"/>
      <c r="P15" s="380"/>
      <c r="Q15" s="380"/>
      <c r="R15" s="378"/>
      <c r="S15" s="379"/>
      <c r="T15" s="258"/>
    </row>
    <row r="16" spans="1:45" s="240" customFormat="1" ht="17.25" customHeight="1" x14ac:dyDescent="0.3">
      <c r="A16" s="356"/>
      <c r="B16" s="356"/>
      <c r="C16" s="356"/>
      <c r="D16" s="356"/>
      <c r="E16" s="356"/>
      <c r="F16" s="356"/>
      <c r="G16" s="356"/>
      <c r="H16" s="356"/>
      <c r="I16" s="356"/>
      <c r="J16" s="356"/>
      <c r="K16" s="356"/>
      <c r="L16" s="259"/>
      <c r="M16" s="380"/>
      <c r="N16" s="380"/>
      <c r="O16" s="380"/>
      <c r="P16" s="380"/>
      <c r="Q16" s="380"/>
      <c r="R16" s="378"/>
      <c r="S16" s="379"/>
      <c r="T16" s="258"/>
    </row>
    <row r="17" spans="1:20" s="240" customFormat="1" ht="17.25" customHeight="1" thickBot="1" x14ac:dyDescent="0.35">
      <c r="A17" s="352"/>
      <c r="B17" s="352"/>
      <c r="C17" s="352"/>
      <c r="D17" s="352"/>
      <c r="E17" s="352"/>
      <c r="F17" s="352"/>
      <c r="G17" s="352"/>
      <c r="H17" s="352"/>
      <c r="I17" s="352"/>
      <c r="J17" s="352"/>
      <c r="K17" s="352"/>
      <c r="L17" s="257"/>
      <c r="M17" s="383"/>
      <c r="N17" s="383"/>
      <c r="O17" s="383"/>
      <c r="P17" s="383"/>
      <c r="Q17" s="383"/>
      <c r="R17" s="381"/>
      <c r="S17" s="382"/>
      <c r="T17" s="256"/>
    </row>
    <row r="18" spans="1:20" s="239" customFormat="1" ht="10.5" customHeight="1" thickBot="1" x14ac:dyDescent="0.35">
      <c r="A18" s="255"/>
      <c r="B18" s="255"/>
      <c r="C18" s="255"/>
      <c r="D18" s="255"/>
      <c r="E18" s="255"/>
      <c r="K18" s="255"/>
      <c r="L18" s="255"/>
      <c r="M18" s="255"/>
      <c r="N18" s="255"/>
      <c r="O18" s="255"/>
    </row>
    <row r="19" spans="1:20" s="242" customFormat="1" ht="17.25" customHeight="1" thickTop="1" x14ac:dyDescent="0.3">
      <c r="A19" s="384" t="s">
        <v>1149</v>
      </c>
      <c r="B19" s="385"/>
      <c r="C19" s="385"/>
      <c r="D19" s="385"/>
      <c r="E19" s="385"/>
      <c r="F19" s="385"/>
      <c r="G19" s="385"/>
      <c r="H19" s="385"/>
      <c r="I19" s="385"/>
      <c r="J19" s="386"/>
      <c r="K19" s="385"/>
      <c r="L19" s="385"/>
      <c r="M19" s="385"/>
      <c r="N19" s="385"/>
      <c r="O19" s="385"/>
      <c r="P19" s="385"/>
      <c r="Q19" s="385"/>
      <c r="R19" s="385"/>
      <c r="S19" s="387"/>
      <c r="T19" s="388"/>
    </row>
    <row r="20" spans="1:20" s="252" customFormat="1" ht="47.25" customHeight="1" x14ac:dyDescent="0.3">
      <c r="A20" s="375"/>
      <c r="B20" s="376"/>
      <c r="C20" s="376"/>
      <c r="D20" s="376"/>
      <c r="E20" s="376"/>
      <c r="F20" s="376"/>
      <c r="G20" s="376"/>
      <c r="H20" s="376"/>
      <c r="I20" s="377"/>
      <c r="J20" s="254"/>
      <c r="K20" s="253"/>
      <c r="L20" s="350" t="s">
        <v>1148</v>
      </c>
      <c r="M20" s="351"/>
      <c r="N20" s="350" t="s">
        <v>1147</v>
      </c>
      <c r="O20" s="389"/>
      <c r="P20" s="389"/>
      <c r="Q20" s="389"/>
      <c r="R20" s="389"/>
      <c r="S20" s="389"/>
      <c r="T20" s="390"/>
    </row>
    <row r="21" spans="1:20" s="240" customFormat="1" ht="39" customHeight="1" thickBot="1" x14ac:dyDescent="0.35">
      <c r="A21" s="394" t="s">
        <v>1146</v>
      </c>
      <c r="B21" s="395"/>
      <c r="C21" s="395"/>
      <c r="D21" s="395"/>
      <c r="E21" s="395"/>
      <c r="F21" s="395"/>
      <c r="G21" s="395"/>
      <c r="H21" s="395"/>
      <c r="I21" s="395"/>
      <c r="J21" s="396"/>
      <c r="K21" s="397"/>
      <c r="L21" s="370"/>
      <c r="M21" s="371"/>
      <c r="N21" s="372"/>
      <c r="O21" s="373"/>
      <c r="P21" s="373"/>
      <c r="Q21" s="373"/>
      <c r="R21" s="373"/>
      <c r="S21" s="373"/>
      <c r="T21" s="374"/>
    </row>
    <row r="22" spans="1:20" s="240" customFormat="1" ht="39" customHeight="1" thickTop="1" x14ac:dyDescent="0.3">
      <c r="A22" s="369" t="s">
        <v>1145</v>
      </c>
      <c r="B22" s="369"/>
      <c r="C22" s="369"/>
      <c r="D22" s="369"/>
      <c r="E22" s="369"/>
      <c r="F22" s="369"/>
      <c r="G22" s="369"/>
      <c r="H22" s="369"/>
      <c r="I22" s="369"/>
      <c r="J22" s="369"/>
      <c r="K22" s="369"/>
      <c r="L22" s="369"/>
      <c r="M22" s="369"/>
      <c r="N22" s="369"/>
      <c r="O22" s="369"/>
      <c r="P22" s="369"/>
      <c r="Q22" s="369"/>
      <c r="R22" s="369"/>
      <c r="S22" s="369"/>
      <c r="T22" s="251"/>
    </row>
    <row r="23" spans="1:20" ht="25.5" customHeight="1" thickBot="1" x14ac:dyDescent="0.35">
      <c r="J23" s="400"/>
      <c r="K23" s="400"/>
    </row>
    <row r="24" spans="1:20" s="242" customFormat="1" ht="17.25" customHeight="1" x14ac:dyDescent="0.3">
      <c r="A24" s="250"/>
      <c r="B24" s="398" t="s">
        <v>1144</v>
      </c>
      <c r="C24" s="398"/>
      <c r="D24" s="398"/>
      <c r="E24" s="398"/>
      <c r="F24" s="398"/>
      <c r="G24" s="398"/>
      <c r="H24" s="398"/>
      <c r="I24" s="398"/>
      <c r="J24" s="398"/>
      <c r="K24" s="398"/>
      <c r="L24" s="398"/>
      <c r="M24" s="398"/>
      <c r="N24" s="399"/>
      <c r="O24" s="392" t="s">
        <v>1143</v>
      </c>
      <c r="P24" s="393"/>
      <c r="Q24" s="393"/>
      <c r="R24" s="393"/>
      <c r="S24" s="393"/>
      <c r="T24" s="249"/>
    </row>
    <row r="25" spans="1:20" s="240" customFormat="1" ht="17.25" customHeight="1" x14ac:dyDescent="0.3">
      <c r="A25" s="246" t="s">
        <v>1142</v>
      </c>
      <c r="B25" s="358" t="s">
        <v>1141</v>
      </c>
      <c r="C25" s="358"/>
      <c r="D25" s="358"/>
      <c r="E25" s="358"/>
      <c r="F25" s="358"/>
      <c r="G25" s="358"/>
      <c r="H25" s="358"/>
      <c r="I25" s="358"/>
      <c r="J25" s="358"/>
      <c r="K25" s="358"/>
      <c r="L25" s="358"/>
      <c r="M25" s="358"/>
      <c r="N25" s="358"/>
      <c r="O25" s="360">
        <v>262.39999999999998</v>
      </c>
      <c r="P25" s="391"/>
      <c r="Q25" s="391"/>
      <c r="R25" s="391"/>
      <c r="S25" s="391"/>
      <c r="T25" s="248"/>
    </row>
    <row r="26" spans="1:20" s="240" customFormat="1" ht="17.25" customHeight="1" x14ac:dyDescent="0.3">
      <c r="A26" s="246" t="s">
        <v>1140</v>
      </c>
      <c r="B26" s="358" t="s">
        <v>1139</v>
      </c>
      <c r="C26" s="358"/>
      <c r="D26" s="358"/>
      <c r="E26" s="358"/>
      <c r="F26" s="358"/>
      <c r="G26" s="358"/>
      <c r="H26" s="358"/>
      <c r="I26" s="358"/>
      <c r="J26" s="358"/>
      <c r="K26" s="358"/>
      <c r="L26" s="358"/>
      <c r="M26" s="358"/>
      <c r="N26" s="358"/>
      <c r="O26" s="359">
        <v>64.099999999999994</v>
      </c>
      <c r="P26" s="359"/>
      <c r="Q26" s="359"/>
      <c r="R26" s="359"/>
      <c r="S26" s="360"/>
      <c r="T26" s="247"/>
    </row>
    <row r="27" spans="1:20" s="240" customFormat="1" ht="17.25" customHeight="1" x14ac:dyDescent="0.3">
      <c r="A27" s="246" t="s">
        <v>1138</v>
      </c>
      <c r="B27" s="358" t="s">
        <v>1137</v>
      </c>
      <c r="C27" s="358"/>
      <c r="D27" s="358"/>
      <c r="E27" s="358"/>
      <c r="F27" s="358"/>
      <c r="G27" s="358"/>
      <c r="H27" s="358"/>
      <c r="I27" s="358"/>
      <c r="J27" s="358"/>
      <c r="K27" s="358"/>
      <c r="L27" s="358"/>
      <c r="M27" s="358"/>
      <c r="N27" s="358"/>
      <c r="O27" s="359">
        <v>337.5</v>
      </c>
      <c r="P27" s="359"/>
      <c r="Q27" s="359"/>
      <c r="R27" s="359"/>
      <c r="S27" s="360"/>
      <c r="T27" s="247"/>
    </row>
    <row r="28" spans="1:20" s="240" customFormat="1" ht="17.25" customHeight="1" x14ac:dyDescent="0.3">
      <c r="A28" s="246" t="s">
        <v>1136</v>
      </c>
      <c r="B28" s="358" t="s">
        <v>1135</v>
      </c>
      <c r="C28" s="358"/>
      <c r="D28" s="358"/>
      <c r="E28" s="358"/>
      <c r="F28" s="358"/>
      <c r="G28" s="358"/>
      <c r="H28" s="358"/>
      <c r="I28" s="358"/>
      <c r="J28" s="358"/>
      <c r="K28" s="358"/>
      <c r="L28" s="358"/>
      <c r="M28" s="358"/>
      <c r="N28" s="358"/>
      <c r="O28" s="359">
        <v>38.700000000000003</v>
      </c>
      <c r="P28" s="359"/>
      <c r="Q28" s="359"/>
      <c r="R28" s="359"/>
      <c r="S28" s="360"/>
      <c r="T28" s="247"/>
    </row>
    <row r="29" spans="1:20" s="240" customFormat="1" ht="17.25" customHeight="1" x14ac:dyDescent="0.3">
      <c r="A29" s="246" t="s">
        <v>1134</v>
      </c>
      <c r="B29" s="358" t="s">
        <v>1133</v>
      </c>
      <c r="C29" s="358"/>
      <c r="D29" s="358"/>
      <c r="E29" s="358"/>
      <c r="F29" s="358"/>
      <c r="G29" s="358"/>
      <c r="H29" s="358"/>
      <c r="I29" s="358"/>
      <c r="J29" s="358"/>
      <c r="K29" s="358"/>
      <c r="L29" s="358"/>
      <c r="M29" s="358"/>
      <c r="N29" s="358"/>
      <c r="O29" s="359">
        <v>483.6</v>
      </c>
      <c r="P29" s="359"/>
      <c r="Q29" s="359"/>
      <c r="R29" s="359"/>
      <c r="S29" s="360"/>
      <c r="T29" s="247"/>
    </row>
    <row r="30" spans="1:20" s="240" customFormat="1" ht="17.25" customHeight="1" x14ac:dyDescent="0.3">
      <c r="A30" s="246" t="s">
        <v>1132</v>
      </c>
      <c r="B30" s="358" t="s">
        <v>1131</v>
      </c>
      <c r="C30" s="358"/>
      <c r="D30" s="358"/>
      <c r="E30" s="358"/>
      <c r="F30" s="358"/>
      <c r="G30" s="358"/>
      <c r="H30" s="358"/>
      <c r="I30" s="358"/>
      <c r="J30" s="358"/>
      <c r="K30" s="358"/>
      <c r="L30" s="358"/>
      <c r="M30" s="358"/>
      <c r="N30" s="358"/>
      <c r="O30" s="359">
        <v>66.099999999999994</v>
      </c>
      <c r="P30" s="359"/>
      <c r="Q30" s="359"/>
      <c r="R30" s="359"/>
      <c r="S30" s="360"/>
      <c r="T30" s="247"/>
    </row>
    <row r="31" spans="1:20" s="240" customFormat="1" ht="17.25" customHeight="1" x14ac:dyDescent="0.3">
      <c r="A31" s="246" t="s">
        <v>1130</v>
      </c>
      <c r="B31" s="358" t="s">
        <v>1129</v>
      </c>
      <c r="C31" s="358"/>
      <c r="D31" s="358"/>
      <c r="E31" s="358"/>
      <c r="F31" s="358"/>
      <c r="G31" s="358"/>
      <c r="H31" s="358"/>
      <c r="I31" s="358"/>
      <c r="J31" s="358"/>
      <c r="K31" s="358"/>
      <c r="L31" s="358"/>
      <c r="M31" s="358"/>
      <c r="N31" s="358"/>
      <c r="O31" s="365">
        <v>0.19500000000000001</v>
      </c>
      <c r="P31" s="365"/>
      <c r="Q31" s="365"/>
      <c r="R31" s="365"/>
      <c r="S31" s="366"/>
      <c r="T31" s="247"/>
    </row>
    <row r="32" spans="1:20" s="240" customFormat="1" ht="32.25" customHeight="1" x14ac:dyDescent="0.3">
      <c r="A32" s="246">
        <v>8</v>
      </c>
      <c r="B32" s="364" t="s">
        <v>1128</v>
      </c>
      <c r="C32" s="364"/>
      <c r="D32" s="364"/>
      <c r="E32" s="364"/>
      <c r="F32" s="364"/>
      <c r="G32" s="364"/>
      <c r="H32" s="364"/>
      <c r="I32" s="364"/>
      <c r="J32" s="364"/>
      <c r="K32" s="364"/>
      <c r="L32" s="364"/>
      <c r="M32" s="364"/>
      <c r="N32" s="364"/>
      <c r="O32" s="365">
        <v>0.872</v>
      </c>
      <c r="P32" s="365"/>
      <c r="Q32" s="365"/>
      <c r="R32" s="365"/>
      <c r="S32" s="366"/>
      <c r="T32" s="247"/>
    </row>
    <row r="33" spans="1:21" s="240" customFormat="1" ht="17.25" customHeight="1" x14ac:dyDescent="0.3">
      <c r="A33" s="246">
        <v>9</v>
      </c>
      <c r="B33" s="358" t="s">
        <v>1127</v>
      </c>
      <c r="C33" s="358"/>
      <c r="D33" s="358"/>
      <c r="E33" s="358"/>
      <c r="F33" s="358"/>
      <c r="G33" s="358"/>
      <c r="H33" s="358"/>
      <c r="I33" s="358"/>
      <c r="J33" s="358"/>
      <c r="K33" s="358"/>
      <c r="L33" s="358"/>
      <c r="M33" s="358"/>
      <c r="N33" s="358"/>
      <c r="O33" s="365">
        <v>0.115</v>
      </c>
      <c r="P33" s="365"/>
      <c r="Q33" s="365"/>
      <c r="R33" s="365"/>
      <c r="S33" s="366"/>
      <c r="T33" s="247"/>
    </row>
    <row r="34" spans="1:21" s="240" customFormat="1" ht="17.25" customHeight="1" thickBot="1" x14ac:dyDescent="0.35">
      <c r="A34" s="246">
        <v>10</v>
      </c>
      <c r="B34" s="358" t="s">
        <v>1126</v>
      </c>
      <c r="C34" s="358"/>
      <c r="D34" s="358"/>
      <c r="E34" s="358"/>
      <c r="F34" s="358"/>
      <c r="G34" s="358"/>
      <c r="H34" s="358"/>
      <c r="I34" s="358"/>
      <c r="J34" s="358"/>
      <c r="K34" s="358"/>
      <c r="L34" s="358"/>
      <c r="M34" s="358"/>
      <c r="N34" s="358"/>
      <c r="O34" s="367">
        <v>1.4330000000000001</v>
      </c>
      <c r="P34" s="367"/>
      <c r="Q34" s="367"/>
      <c r="R34" s="367"/>
      <c r="S34" s="368"/>
      <c r="T34" s="245"/>
    </row>
    <row r="35" spans="1:21" s="240" customFormat="1" ht="14.25" customHeight="1" x14ac:dyDescent="0.3">
      <c r="A35" s="361"/>
      <c r="B35" s="362"/>
      <c r="C35" s="362"/>
      <c r="D35" s="362"/>
      <c r="E35" s="362"/>
      <c r="F35" s="362"/>
      <c r="G35" s="362"/>
      <c r="H35" s="362"/>
      <c r="I35" s="362"/>
      <c r="J35" s="362"/>
      <c r="K35" s="362"/>
      <c r="L35" s="362"/>
      <c r="M35" s="362"/>
      <c r="N35" s="362"/>
      <c r="O35" s="363"/>
      <c r="P35" s="363"/>
      <c r="Q35" s="363"/>
      <c r="R35" s="363"/>
      <c r="S35" s="238"/>
      <c r="T35" s="238"/>
    </row>
    <row r="36" spans="1:21" s="244" customFormat="1" ht="13.8" x14ac:dyDescent="0.3">
      <c r="A36" s="347" t="s">
        <v>1125</v>
      </c>
      <c r="B36" s="347"/>
      <c r="C36" s="347"/>
      <c r="D36" s="347"/>
      <c r="E36" s="347"/>
      <c r="F36" s="347"/>
      <c r="G36" s="347"/>
      <c r="H36" s="347"/>
      <c r="I36" s="347"/>
      <c r="J36" s="347"/>
      <c r="K36" s="347"/>
      <c r="L36" s="347"/>
      <c r="M36" s="347"/>
      <c r="N36" s="347"/>
      <c r="O36" s="347"/>
      <c r="P36" s="347"/>
      <c r="Q36" s="347"/>
      <c r="R36" s="347"/>
    </row>
    <row r="37" spans="1:21" s="244" customFormat="1" ht="13.8" x14ac:dyDescent="0.3">
      <c r="A37" s="347" t="s">
        <v>1124</v>
      </c>
      <c r="B37" s="347"/>
      <c r="C37" s="347"/>
      <c r="D37" s="347"/>
      <c r="E37" s="347"/>
      <c r="F37" s="347"/>
      <c r="G37" s="347"/>
      <c r="H37" s="347"/>
      <c r="I37" s="347"/>
      <c r="J37" s="347"/>
      <c r="K37" s="347"/>
      <c r="L37" s="347"/>
      <c r="M37" s="347"/>
      <c r="N37" s="347"/>
      <c r="O37" s="347"/>
      <c r="P37" s="347"/>
      <c r="Q37" s="347"/>
      <c r="R37" s="347"/>
    </row>
    <row r="38" spans="1:21" s="242" customFormat="1" ht="20.25" customHeight="1" x14ac:dyDescent="0.3">
      <c r="A38" s="241"/>
      <c r="B38" s="241"/>
      <c r="C38" s="243"/>
      <c r="D38" s="243"/>
      <c r="E38" s="241"/>
      <c r="F38" s="241" t="s">
        <v>1123</v>
      </c>
      <c r="G38" s="241"/>
      <c r="H38" s="241"/>
      <c r="I38" s="241"/>
      <c r="J38" s="241"/>
      <c r="K38" s="241"/>
      <c r="L38" s="241"/>
      <c r="M38" s="241"/>
      <c r="N38" s="241"/>
      <c r="O38" s="241"/>
      <c r="P38" s="241"/>
      <c r="Q38" s="241"/>
      <c r="R38" s="241"/>
      <c r="S38" s="239"/>
      <c r="T38" s="239"/>
      <c r="U38" s="239"/>
    </row>
    <row r="39" spans="1:21" s="240" customFormat="1" ht="17.25" customHeight="1" x14ac:dyDescent="0.3">
      <c r="A39" s="241"/>
      <c r="B39" s="241"/>
      <c r="C39" s="241"/>
      <c r="D39" s="241"/>
      <c r="E39" s="241"/>
      <c r="F39" s="241"/>
      <c r="G39" s="241"/>
      <c r="H39" s="241"/>
      <c r="I39" s="241"/>
      <c r="J39" s="241"/>
      <c r="K39" s="241"/>
      <c r="L39" s="241"/>
      <c r="M39" s="241"/>
      <c r="N39" s="241"/>
      <c r="O39" s="241"/>
      <c r="P39" s="241"/>
      <c r="Q39" s="241"/>
      <c r="R39" s="241"/>
      <c r="S39" s="238"/>
      <c r="T39" s="238"/>
      <c r="U39" s="238"/>
    </row>
    <row r="40" spans="1:21" s="240" customFormat="1" ht="17.25" customHeight="1" x14ac:dyDescent="0.3">
      <c r="A40" s="238"/>
      <c r="B40" s="238"/>
      <c r="C40" s="238"/>
      <c r="D40" s="238"/>
      <c r="E40" s="238"/>
      <c r="F40" s="238"/>
      <c r="G40" s="238"/>
      <c r="H40" s="238"/>
      <c r="I40" s="238"/>
      <c r="J40" s="238"/>
      <c r="K40" s="238"/>
      <c r="L40" s="238"/>
      <c r="M40" s="238"/>
      <c r="N40" s="238"/>
      <c r="O40" s="238"/>
      <c r="P40" s="238"/>
      <c r="Q40" s="238"/>
      <c r="R40" s="238"/>
      <c r="S40" s="238"/>
      <c r="T40" s="238"/>
      <c r="U40" s="238"/>
    </row>
    <row r="41" spans="1:21" s="240" customFormat="1" ht="17.25" customHeight="1" x14ac:dyDescent="0.3">
      <c r="A41" s="238"/>
      <c r="B41" s="238"/>
      <c r="C41" s="238"/>
      <c r="D41" s="238"/>
      <c r="E41" s="238"/>
      <c r="F41" s="238"/>
      <c r="G41" s="238"/>
      <c r="H41" s="238"/>
      <c r="I41" s="238"/>
      <c r="J41" s="238"/>
      <c r="K41" s="238"/>
      <c r="L41" s="238"/>
      <c r="M41" s="238"/>
      <c r="N41" s="238"/>
      <c r="O41" s="238"/>
      <c r="P41" s="238"/>
      <c r="Q41" s="238"/>
      <c r="R41" s="238"/>
      <c r="S41" s="238"/>
      <c r="T41" s="238"/>
      <c r="U41" s="238"/>
    </row>
    <row r="42" spans="1:21" s="239" customFormat="1" ht="17.25" customHeight="1" x14ac:dyDescent="0.3">
      <c r="A42" s="238"/>
      <c r="B42" s="238"/>
      <c r="C42" s="238"/>
      <c r="D42" s="238"/>
      <c r="E42" s="238"/>
      <c r="F42" s="238"/>
      <c r="G42" s="238"/>
      <c r="H42" s="238"/>
      <c r="I42" s="238"/>
      <c r="J42" s="238"/>
      <c r="K42" s="238"/>
      <c r="L42" s="238"/>
      <c r="M42" s="238"/>
      <c r="N42" s="238"/>
      <c r="O42" s="238"/>
      <c r="P42" s="238"/>
      <c r="Q42" s="238"/>
      <c r="R42" s="238"/>
      <c r="S42" s="238"/>
      <c r="T42" s="238"/>
      <c r="U42" s="238"/>
    </row>
    <row r="43" spans="1:21" s="239" customFormat="1" ht="9" customHeight="1" x14ac:dyDescent="0.3">
      <c r="A43" s="238"/>
      <c r="B43" s="238"/>
      <c r="C43" s="238"/>
      <c r="D43" s="238"/>
      <c r="E43" s="238"/>
      <c r="F43" s="238"/>
      <c r="G43" s="238"/>
      <c r="H43" s="238"/>
      <c r="I43" s="238"/>
      <c r="J43" s="238"/>
      <c r="K43" s="238"/>
      <c r="L43" s="238"/>
      <c r="M43" s="238"/>
      <c r="N43" s="238"/>
      <c r="O43" s="238"/>
      <c r="P43" s="238"/>
      <c r="Q43" s="238"/>
      <c r="R43" s="238"/>
      <c r="S43" s="238"/>
      <c r="T43" s="238"/>
      <c r="U43" s="238"/>
    </row>
    <row r="44" spans="1:21" s="239" customFormat="1" ht="17.25" customHeight="1" x14ac:dyDescent="0.3">
      <c r="A44" s="238"/>
      <c r="B44" s="238"/>
      <c r="C44" s="238"/>
      <c r="D44" s="238"/>
      <c r="E44" s="238"/>
      <c r="F44" s="238"/>
      <c r="G44" s="238"/>
      <c r="H44" s="238"/>
      <c r="I44" s="238"/>
      <c r="J44" s="238"/>
      <c r="K44" s="238"/>
      <c r="L44" s="238"/>
      <c r="M44" s="238"/>
      <c r="N44" s="238"/>
      <c r="O44" s="238"/>
      <c r="P44" s="238"/>
      <c r="Q44" s="238"/>
      <c r="R44" s="238"/>
      <c r="S44" s="238"/>
      <c r="T44" s="238"/>
      <c r="U44" s="238"/>
    </row>
  </sheetData>
  <mergeCells count="60">
    <mergeCell ref="A14:K14"/>
    <mergeCell ref="K4:L4"/>
    <mergeCell ref="M4:S4"/>
    <mergeCell ref="A8:R8"/>
    <mergeCell ref="A9:R9"/>
    <mergeCell ref="S8:T8"/>
    <mergeCell ref="M13:Q13"/>
    <mergeCell ref="M14:Q14"/>
    <mergeCell ref="R14:S14"/>
    <mergeCell ref="S9:T9"/>
    <mergeCell ref="M12:Q12"/>
    <mergeCell ref="R12:S12"/>
    <mergeCell ref="R13:S13"/>
    <mergeCell ref="O26:S26"/>
    <mergeCell ref="R17:S17"/>
    <mergeCell ref="M17:Q17"/>
    <mergeCell ref="A19:T19"/>
    <mergeCell ref="N20:T20"/>
    <mergeCell ref="O25:S25"/>
    <mergeCell ref="O24:S24"/>
    <mergeCell ref="A21:K21"/>
    <mergeCell ref="B24:N24"/>
    <mergeCell ref="B25:N25"/>
    <mergeCell ref="J23:K23"/>
    <mergeCell ref="A15:K15"/>
    <mergeCell ref="A16:K16"/>
    <mergeCell ref="A22:S22"/>
    <mergeCell ref="L21:M21"/>
    <mergeCell ref="N21:T21"/>
    <mergeCell ref="A20:I20"/>
    <mergeCell ref="R16:S16"/>
    <mergeCell ref="R15:S15"/>
    <mergeCell ref="M16:Q16"/>
    <mergeCell ref="M15:Q15"/>
    <mergeCell ref="O34:S34"/>
    <mergeCell ref="O32:S32"/>
    <mergeCell ref="O33:S33"/>
    <mergeCell ref="O28:S28"/>
    <mergeCell ref="B27:N27"/>
    <mergeCell ref="O30:S30"/>
    <mergeCell ref="O29:S29"/>
    <mergeCell ref="B30:N30"/>
    <mergeCell ref="B29:N29"/>
    <mergeCell ref="B28:N28"/>
    <mergeCell ref="A37:R37"/>
    <mergeCell ref="A1:T1"/>
    <mergeCell ref="L20:M20"/>
    <mergeCell ref="A17:K17"/>
    <mergeCell ref="A11:T11"/>
    <mergeCell ref="A13:K13"/>
    <mergeCell ref="A12:K12"/>
    <mergeCell ref="B26:N26"/>
    <mergeCell ref="O27:S27"/>
    <mergeCell ref="A36:R36"/>
    <mergeCell ref="A35:R35"/>
    <mergeCell ref="B32:N32"/>
    <mergeCell ref="B33:N33"/>
    <mergeCell ref="O31:S31"/>
    <mergeCell ref="B31:N31"/>
    <mergeCell ref="B34:N34"/>
  </mergeCells>
  <printOptions horizontalCentered="1"/>
  <pageMargins left="0.78740157480314965" right="0.78740157480314965" top="0.59055118110236227" bottom="0.59055118110236227" header="0.51181102362204722" footer="0.51181102362204722"/>
  <pageSetup paperSize="9" scale="6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showGridLines="0" view="pageBreakPreview" zoomScale="60" zoomScaleNormal="100" workbookViewId="0">
      <selection activeCell="C46" sqref="C46"/>
    </sheetView>
  </sheetViews>
  <sheetFormatPr baseColWidth="10" defaultRowHeight="10.199999999999999" x14ac:dyDescent="0.3"/>
  <cols>
    <col min="1" max="1" width="7.77734375" style="3" customWidth="1"/>
    <col min="2" max="5" width="18.77734375" style="3" customWidth="1"/>
    <col min="6" max="6" width="5.33203125" style="3" customWidth="1"/>
    <col min="7" max="7" width="18.77734375" style="3" customWidth="1"/>
    <col min="8" max="8" width="5.33203125" style="3" customWidth="1"/>
    <col min="9" max="16384" width="11.5546875" style="3"/>
  </cols>
  <sheetData>
    <row r="1" spans="1:8" ht="13.2" x14ac:dyDescent="0.3">
      <c r="A1" s="439" t="s">
        <v>1102</v>
      </c>
      <c r="B1" s="440"/>
      <c r="C1" s="440"/>
      <c r="D1" s="440"/>
      <c r="E1" s="440"/>
      <c r="F1" s="441"/>
      <c r="G1" s="442" t="s">
        <v>1091</v>
      </c>
      <c r="H1" s="441"/>
    </row>
    <row r="2" spans="1:8" ht="13.2" x14ac:dyDescent="0.3">
      <c r="A2" s="439" t="s">
        <v>1101</v>
      </c>
      <c r="B2" s="440"/>
      <c r="C2" s="440"/>
      <c r="D2" s="440"/>
      <c r="E2" s="440"/>
      <c r="F2" s="441"/>
      <c r="G2" s="442">
        <v>2</v>
      </c>
      <c r="H2" s="441"/>
    </row>
    <row r="3" spans="1:8" x14ac:dyDescent="0.3">
      <c r="A3" s="140"/>
      <c r="B3" s="140"/>
      <c r="C3" s="140"/>
      <c r="D3" s="140"/>
      <c r="E3" s="140"/>
      <c r="F3" s="140"/>
      <c r="G3" s="140"/>
      <c r="H3" s="140"/>
    </row>
    <row r="4" spans="1:8" x14ac:dyDescent="0.3">
      <c r="A4" s="140"/>
      <c r="B4" s="140"/>
      <c r="C4" s="140"/>
      <c r="D4" s="140"/>
      <c r="E4" s="140"/>
      <c r="F4" s="140"/>
      <c r="G4" s="140"/>
      <c r="H4" s="140"/>
    </row>
    <row r="5" spans="1:8" ht="13.2" x14ac:dyDescent="0.3">
      <c r="A5" s="140"/>
      <c r="B5" s="140"/>
      <c r="C5" s="43" t="s">
        <v>892</v>
      </c>
      <c r="D5" s="43" t="s">
        <v>1122</v>
      </c>
      <c r="E5" s="433" t="s">
        <v>1121</v>
      </c>
      <c r="F5" s="445"/>
      <c r="G5" s="433" t="s">
        <v>1120</v>
      </c>
      <c r="H5" s="445"/>
    </row>
    <row r="6" spans="1:8" ht="13.2" x14ac:dyDescent="0.3">
      <c r="A6" s="140"/>
      <c r="B6" s="140"/>
      <c r="C6" s="39"/>
      <c r="D6" s="39"/>
      <c r="E6" s="446" t="s">
        <v>1119</v>
      </c>
      <c r="F6" s="447"/>
      <c r="G6" s="446" t="s">
        <v>1118</v>
      </c>
      <c r="H6" s="447"/>
    </row>
    <row r="7" spans="1:8" ht="13.2" x14ac:dyDescent="0.3">
      <c r="A7" s="443" t="s">
        <v>1077</v>
      </c>
      <c r="B7" s="444"/>
      <c r="C7" s="52">
        <v>2716035885.8499999</v>
      </c>
      <c r="D7" s="52">
        <v>2948055357.3299999</v>
      </c>
      <c r="E7" s="233">
        <v>0</v>
      </c>
      <c r="F7" s="237">
        <v>0</v>
      </c>
      <c r="G7" s="233">
        <v>0</v>
      </c>
      <c r="H7" s="237">
        <v>0</v>
      </c>
    </row>
    <row r="8" spans="1:8" ht="13.2" x14ac:dyDescent="0.3">
      <c r="A8" s="443" t="s">
        <v>1117</v>
      </c>
      <c r="B8" s="444"/>
      <c r="C8" s="142">
        <v>1036861054.48</v>
      </c>
      <c r="D8" s="142">
        <v>933411910.36000001</v>
      </c>
      <c r="E8" s="142">
        <v>-231582978.88</v>
      </c>
      <c r="F8" s="235" t="s">
        <v>1116</v>
      </c>
      <c r="G8" s="142">
        <f>D8-C8+E8</f>
        <v>-335032123</v>
      </c>
      <c r="H8" s="235" t="s">
        <v>628</v>
      </c>
    </row>
    <row r="9" spans="1:8" ht="13.2" x14ac:dyDescent="0.3">
      <c r="A9" s="443" t="s">
        <v>1115</v>
      </c>
      <c r="B9" s="444"/>
      <c r="C9" s="234">
        <v>0</v>
      </c>
      <c r="D9" s="142">
        <v>240256410.06</v>
      </c>
      <c r="E9" s="233">
        <v>0</v>
      </c>
      <c r="F9" s="232">
        <v>0</v>
      </c>
      <c r="G9" s="233">
        <v>0</v>
      </c>
      <c r="H9" s="236">
        <v>0</v>
      </c>
    </row>
    <row r="10" spans="1:8" ht="13.2" x14ac:dyDescent="0.3">
      <c r="A10" s="443" t="s">
        <v>1114</v>
      </c>
      <c r="B10" s="444"/>
      <c r="C10" s="142">
        <v>1679174831.3699999</v>
      </c>
      <c r="D10" s="142">
        <v>2014643446.97</v>
      </c>
      <c r="E10" s="142">
        <v>62720409.240000002</v>
      </c>
      <c r="F10" s="235" t="s">
        <v>1113</v>
      </c>
      <c r="G10" s="142">
        <f>D10-C10+E10</f>
        <v>398189024.84000015</v>
      </c>
      <c r="H10" s="235" t="s">
        <v>628</v>
      </c>
    </row>
    <row r="11" spans="1:8" ht="13.2" x14ac:dyDescent="0.3">
      <c r="A11" s="443" t="s">
        <v>1112</v>
      </c>
      <c r="B11" s="444"/>
      <c r="C11" s="234">
        <v>0</v>
      </c>
      <c r="D11" s="234">
        <v>0</v>
      </c>
      <c r="E11" s="233">
        <v>0</v>
      </c>
      <c r="F11" s="232">
        <v>0</v>
      </c>
      <c r="G11" s="142">
        <v>0</v>
      </c>
      <c r="H11" s="231">
        <v>0</v>
      </c>
    </row>
    <row r="12" spans="1:8" x14ac:dyDescent="0.3">
      <c r="A12" s="9" t="s">
        <v>1111</v>
      </c>
    </row>
    <row r="13" spans="1:8" x14ac:dyDescent="0.3">
      <c r="A13" s="9" t="s">
        <v>1110</v>
      </c>
    </row>
    <row r="15" spans="1:8" ht="13.2" x14ac:dyDescent="0.3">
      <c r="A15" s="431" t="s">
        <v>1109</v>
      </c>
      <c r="B15" s="432"/>
      <c r="C15" s="432"/>
      <c r="D15" s="432"/>
      <c r="E15" s="432"/>
      <c r="F15" s="432"/>
      <c r="G15" s="432"/>
      <c r="H15" s="432"/>
    </row>
    <row r="16" spans="1:8" x14ac:dyDescent="0.3">
      <c r="A16" s="44" t="s">
        <v>1088</v>
      </c>
      <c r="B16" s="433" t="s">
        <v>747</v>
      </c>
      <c r="C16" s="434"/>
      <c r="D16" s="434"/>
      <c r="E16" s="434"/>
      <c r="F16" s="436" t="s">
        <v>1108</v>
      </c>
      <c r="G16" s="437"/>
      <c r="H16" s="437"/>
    </row>
    <row r="17" spans="1:8" x14ac:dyDescent="0.3">
      <c r="A17" s="149" t="s">
        <v>1107</v>
      </c>
      <c r="B17" s="435"/>
      <c r="C17" s="435"/>
      <c r="D17" s="435"/>
      <c r="E17" s="435"/>
      <c r="F17" s="438"/>
      <c r="G17" s="438"/>
      <c r="H17" s="438"/>
    </row>
    <row r="18" spans="1:8" ht="13.2" x14ac:dyDescent="0.3">
      <c r="A18" s="427" t="s">
        <v>1085</v>
      </c>
      <c r="B18" s="428"/>
      <c r="C18" s="428"/>
      <c r="D18" s="428"/>
      <c r="E18" s="428"/>
      <c r="F18" s="221" t="s">
        <v>1106</v>
      </c>
      <c r="G18" s="429">
        <v>12401559.029999999</v>
      </c>
      <c r="H18" s="430"/>
    </row>
    <row r="19" spans="1:8" ht="13.2" x14ac:dyDescent="0.3">
      <c r="A19" s="33" t="s">
        <v>835</v>
      </c>
      <c r="B19" s="423" t="s">
        <v>873</v>
      </c>
      <c r="C19" s="423"/>
      <c r="D19" s="423"/>
      <c r="E19" s="424"/>
      <c r="F19" s="230"/>
      <c r="G19" s="425">
        <v>2088179.02</v>
      </c>
      <c r="H19" s="426"/>
    </row>
    <row r="20" spans="1:8" ht="13.2" x14ac:dyDescent="0.3">
      <c r="A20" s="33" t="s">
        <v>833</v>
      </c>
      <c r="B20" s="423" t="s">
        <v>871</v>
      </c>
      <c r="C20" s="423"/>
      <c r="D20" s="423"/>
      <c r="E20" s="424"/>
      <c r="F20" s="230"/>
      <c r="G20" s="425">
        <v>1320860.8799999999</v>
      </c>
      <c r="H20" s="426"/>
    </row>
    <row r="21" spans="1:8" ht="13.2" x14ac:dyDescent="0.3">
      <c r="A21" s="33" t="s">
        <v>831</v>
      </c>
      <c r="B21" s="423" t="s">
        <v>869</v>
      </c>
      <c r="C21" s="423"/>
      <c r="D21" s="423"/>
      <c r="E21" s="424"/>
      <c r="F21" s="230"/>
      <c r="G21" s="425">
        <v>5351555.3</v>
      </c>
      <c r="H21" s="426"/>
    </row>
    <row r="22" spans="1:8" ht="13.2" x14ac:dyDescent="0.3">
      <c r="A22" s="33" t="s">
        <v>827</v>
      </c>
      <c r="B22" s="423" t="s">
        <v>867</v>
      </c>
      <c r="C22" s="423"/>
      <c r="D22" s="423"/>
      <c r="E22" s="424"/>
      <c r="F22" s="230"/>
      <c r="G22" s="425">
        <v>3637363.83</v>
      </c>
      <c r="H22" s="426"/>
    </row>
    <row r="23" spans="1:8" ht="13.2" x14ac:dyDescent="0.3">
      <c r="A23" s="33" t="s">
        <v>793</v>
      </c>
      <c r="B23" s="423" t="s">
        <v>792</v>
      </c>
      <c r="C23" s="423"/>
      <c r="D23" s="423"/>
      <c r="E23" s="424"/>
      <c r="F23" s="230"/>
      <c r="G23" s="425">
        <v>3000</v>
      </c>
      <c r="H23" s="426"/>
    </row>
    <row r="24" spans="1:8" ht="13.2" x14ac:dyDescent="0.3">
      <c r="A24" s="5" t="s">
        <v>768</v>
      </c>
      <c r="B24" s="450" t="s">
        <v>789</v>
      </c>
      <c r="C24" s="450"/>
      <c r="D24" s="450"/>
      <c r="E24" s="451"/>
      <c r="F24" s="229"/>
      <c r="G24" s="421">
        <v>600</v>
      </c>
      <c r="H24" s="422"/>
    </row>
    <row r="25" spans="1:8" ht="13.2" x14ac:dyDescent="0.3">
      <c r="A25" s="427" t="s">
        <v>1083</v>
      </c>
      <c r="B25" s="428"/>
      <c r="C25" s="428"/>
      <c r="D25" s="428"/>
      <c r="E25" s="428"/>
      <c r="F25" s="221" t="s">
        <v>1105</v>
      </c>
      <c r="G25" s="429">
        <v>26877654.399999999</v>
      </c>
      <c r="H25" s="430"/>
    </row>
    <row r="26" spans="1:8" ht="13.2" x14ac:dyDescent="0.3">
      <c r="A26" s="33" t="s">
        <v>705</v>
      </c>
      <c r="B26" s="423" t="s">
        <v>704</v>
      </c>
      <c r="C26" s="423"/>
      <c r="D26" s="423"/>
      <c r="E26" s="424"/>
      <c r="F26" s="230"/>
      <c r="G26" s="425">
        <v>13894465.970000001</v>
      </c>
      <c r="H26" s="426"/>
    </row>
    <row r="27" spans="1:8" ht="13.2" x14ac:dyDescent="0.3">
      <c r="A27" s="33" t="s">
        <v>703</v>
      </c>
      <c r="B27" s="423" t="s">
        <v>702</v>
      </c>
      <c r="C27" s="423"/>
      <c r="D27" s="423"/>
      <c r="E27" s="424"/>
      <c r="F27" s="230"/>
      <c r="G27" s="425">
        <v>102730.74</v>
      </c>
      <c r="H27" s="426"/>
    </row>
    <row r="28" spans="1:8" ht="13.2" x14ac:dyDescent="0.3">
      <c r="A28" s="33" t="s">
        <v>699</v>
      </c>
      <c r="B28" s="423" t="s">
        <v>698</v>
      </c>
      <c r="C28" s="423"/>
      <c r="D28" s="423"/>
      <c r="E28" s="424"/>
      <c r="F28" s="230"/>
      <c r="G28" s="425">
        <v>8504454.3599999994</v>
      </c>
      <c r="H28" s="426"/>
    </row>
    <row r="29" spans="1:8" ht="13.2" x14ac:dyDescent="0.3">
      <c r="A29" s="33" t="s">
        <v>697</v>
      </c>
      <c r="B29" s="423" t="s">
        <v>696</v>
      </c>
      <c r="C29" s="423"/>
      <c r="D29" s="423"/>
      <c r="E29" s="424"/>
      <c r="F29" s="230"/>
      <c r="G29" s="425">
        <v>2414.21</v>
      </c>
      <c r="H29" s="426"/>
    </row>
    <row r="30" spans="1:8" ht="13.2" x14ac:dyDescent="0.3">
      <c r="A30" s="5" t="s">
        <v>692</v>
      </c>
      <c r="B30" s="450" t="s">
        <v>724</v>
      </c>
      <c r="C30" s="450"/>
      <c r="D30" s="450"/>
      <c r="E30" s="451"/>
      <c r="F30" s="229"/>
      <c r="G30" s="421">
        <v>4373589.12</v>
      </c>
      <c r="H30" s="422"/>
    </row>
    <row r="31" spans="1:8" ht="49.95" customHeight="1" x14ac:dyDescent="0.3">
      <c r="A31" s="448" t="s">
        <v>1104</v>
      </c>
      <c r="B31" s="448"/>
      <c r="C31" s="448"/>
      <c r="D31" s="448"/>
      <c r="E31" s="448"/>
      <c r="F31" s="448"/>
    </row>
    <row r="32" spans="1:8" x14ac:dyDescent="0.3">
      <c r="A32" s="449" t="s">
        <v>1103</v>
      </c>
      <c r="B32" s="449"/>
      <c r="C32" s="449"/>
      <c r="D32" s="449"/>
      <c r="E32" s="449"/>
      <c r="F32" s="449"/>
    </row>
  </sheetData>
  <mergeCells count="44">
    <mergeCell ref="A8:B8"/>
    <mergeCell ref="A31:F31"/>
    <mergeCell ref="A32:F32"/>
    <mergeCell ref="A9:B9"/>
    <mergeCell ref="A10:B10"/>
    <mergeCell ref="A11:B11"/>
    <mergeCell ref="A18:E18"/>
    <mergeCell ref="B24:E24"/>
    <mergeCell ref="B27:E27"/>
    <mergeCell ref="B30:E30"/>
    <mergeCell ref="A1:F1"/>
    <mergeCell ref="A2:F2"/>
    <mergeCell ref="G1:H1"/>
    <mergeCell ref="G2:H2"/>
    <mergeCell ref="A7:B7"/>
    <mergeCell ref="G5:H5"/>
    <mergeCell ref="E5:F5"/>
    <mergeCell ref="G6:H6"/>
    <mergeCell ref="E6:F6"/>
    <mergeCell ref="G18:H18"/>
    <mergeCell ref="A15:H15"/>
    <mergeCell ref="B16:E17"/>
    <mergeCell ref="F16:H17"/>
    <mergeCell ref="B21:E21"/>
    <mergeCell ref="G21:H21"/>
    <mergeCell ref="B20:E20"/>
    <mergeCell ref="G20:H20"/>
    <mergeCell ref="B19:E19"/>
    <mergeCell ref="G19:H19"/>
    <mergeCell ref="G24:H24"/>
    <mergeCell ref="B23:E23"/>
    <mergeCell ref="G23:H23"/>
    <mergeCell ref="B22:E22"/>
    <mergeCell ref="G22:H22"/>
    <mergeCell ref="G27:H27"/>
    <mergeCell ref="B26:E26"/>
    <mergeCell ref="G26:H26"/>
    <mergeCell ref="A25:E25"/>
    <mergeCell ref="G25:H25"/>
    <mergeCell ref="G30:H30"/>
    <mergeCell ref="B29:E29"/>
    <mergeCell ref="G29:H29"/>
    <mergeCell ref="B28:E28"/>
    <mergeCell ref="G28:H28"/>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showGridLines="0" view="pageBreakPreview" zoomScale="60" zoomScaleNormal="100" workbookViewId="0">
      <selection activeCell="C46" sqref="C46"/>
    </sheetView>
  </sheetViews>
  <sheetFormatPr baseColWidth="10" defaultRowHeight="10.199999999999999" x14ac:dyDescent="0.3"/>
  <cols>
    <col min="1" max="1" width="7.77734375" style="3" customWidth="1"/>
    <col min="2" max="2" width="5.77734375" style="3" customWidth="1"/>
    <col min="3" max="3" width="20.77734375" style="3" customWidth="1"/>
    <col min="4" max="4" width="5.77734375" style="3" customWidth="1"/>
    <col min="5" max="8" width="20.77734375" style="3" customWidth="1"/>
    <col min="9" max="16384" width="11.5546875" style="3"/>
  </cols>
  <sheetData>
    <row r="1" spans="1:8" ht="13.2" x14ac:dyDescent="0.3">
      <c r="A1" s="452" t="s">
        <v>1102</v>
      </c>
      <c r="B1" s="453"/>
      <c r="C1" s="453"/>
      <c r="D1" s="453"/>
      <c r="E1" s="453"/>
      <c r="F1" s="453"/>
      <c r="G1" s="453"/>
      <c r="H1" s="10" t="s">
        <v>1091</v>
      </c>
    </row>
    <row r="2" spans="1:8" ht="13.2" x14ac:dyDescent="0.3">
      <c r="A2" s="452" t="s">
        <v>1101</v>
      </c>
      <c r="B2" s="453"/>
      <c r="C2" s="453"/>
      <c r="D2" s="453"/>
      <c r="E2" s="453"/>
      <c r="F2" s="453"/>
      <c r="G2" s="453"/>
      <c r="H2" s="10">
        <v>2</v>
      </c>
    </row>
    <row r="3" spans="1:8" x14ac:dyDescent="0.3">
      <c r="A3" s="228"/>
      <c r="B3" s="228"/>
      <c r="C3" s="228"/>
      <c r="D3" s="228"/>
      <c r="E3" s="228"/>
      <c r="F3" s="228"/>
      <c r="G3" s="228"/>
      <c r="H3" s="228"/>
    </row>
    <row r="4" spans="1:8" x14ac:dyDescent="0.3">
      <c r="A4" s="228"/>
      <c r="B4" s="228"/>
      <c r="C4" s="228"/>
      <c r="D4" s="228"/>
      <c r="E4" s="228"/>
      <c r="F4" s="228"/>
      <c r="G4" s="228"/>
      <c r="H4" s="228"/>
    </row>
    <row r="5" spans="1:8" ht="13.2" x14ac:dyDescent="0.3">
      <c r="A5" s="228"/>
      <c r="B5" s="454" t="s">
        <v>1100</v>
      </c>
      <c r="C5" s="453"/>
      <c r="D5" s="453"/>
      <c r="E5" s="453"/>
      <c r="F5" s="453"/>
      <c r="G5" s="454" t="s">
        <v>1099</v>
      </c>
      <c r="H5" s="453"/>
    </row>
    <row r="6" spans="1:8" ht="13.2" x14ac:dyDescent="0.3">
      <c r="A6" s="228"/>
      <c r="B6" s="455" t="s">
        <v>1098</v>
      </c>
      <c r="C6" s="456"/>
      <c r="D6" s="455" t="s">
        <v>1097</v>
      </c>
      <c r="E6" s="456"/>
      <c r="F6" s="40" t="s">
        <v>1096</v>
      </c>
      <c r="G6" s="40" t="s">
        <v>1095</v>
      </c>
      <c r="H6" s="40" t="s">
        <v>1094</v>
      </c>
    </row>
    <row r="7" spans="1:8" x14ac:dyDescent="0.3">
      <c r="B7" s="227" t="s">
        <v>1093</v>
      </c>
      <c r="C7" s="226">
        <v>39279213.43</v>
      </c>
      <c r="D7" s="227" t="s">
        <v>1092</v>
      </c>
      <c r="E7" s="226">
        <v>110747.67</v>
      </c>
      <c r="F7" s="142">
        <f>E7-C7</f>
        <v>-39168465.759999998</v>
      </c>
      <c r="G7" s="142">
        <f>IF($G$8+$G$9&gt;-($H$8+$H$9),$G$8+$G$9+$H$8+$H$9,0)</f>
        <v>23988436.080000162</v>
      </c>
      <c r="H7" s="142">
        <f>IF($G$8+$G$9&lt;-($H$8+$H$9),$G$8+$G$9+$H$8+$H$9,0)</f>
        <v>0</v>
      </c>
    </row>
    <row r="8" spans="1:8" x14ac:dyDescent="0.3">
      <c r="B8" s="225" t="s">
        <v>1091</v>
      </c>
      <c r="C8" s="224">
        <v>12401559.029999999</v>
      </c>
      <c r="D8" s="225" t="s">
        <v>659</v>
      </c>
      <c r="E8" s="224">
        <v>0</v>
      </c>
      <c r="F8" s="30">
        <f>E8-C8</f>
        <v>-12401559.029999999</v>
      </c>
      <c r="G8" s="30">
        <f>IF(pageca714!$G$8+$F$8&gt;0,pageca714!$G$8+$F$8,0)</f>
        <v>0</v>
      </c>
      <c r="H8" s="30">
        <f>IF(pageca714!$G$8+$F$8&lt;0,pageca714!$G$8+$F$8,0)</f>
        <v>-347433682.02999997</v>
      </c>
    </row>
    <row r="9" spans="1:8" x14ac:dyDescent="0.3">
      <c r="B9" s="223" t="s">
        <v>965</v>
      </c>
      <c r="C9" s="222">
        <v>26877654.399999999</v>
      </c>
      <c r="D9" s="223" t="s">
        <v>373</v>
      </c>
      <c r="E9" s="222">
        <v>110747.67</v>
      </c>
      <c r="F9" s="52">
        <f>E9-C9</f>
        <v>-26766906.729999997</v>
      </c>
      <c r="G9" s="52">
        <f>IF(pageca714!$G$10+$F$9&gt;0,pageca714!$G$10+$F$9,0)</f>
        <v>371422118.11000013</v>
      </c>
      <c r="H9" s="52">
        <f>IF(pageca714!$G$10+$F$9&lt;0,pageca714!$G$10+$F$9,0)</f>
        <v>0</v>
      </c>
    </row>
    <row r="10" spans="1:8" ht="7.95" customHeight="1" x14ac:dyDescent="0.3">
      <c r="B10" s="8" t="s">
        <v>1090</v>
      </c>
    </row>
    <row r="12" spans="1:8" ht="13.2" x14ac:dyDescent="0.3">
      <c r="A12" s="431" t="s">
        <v>1089</v>
      </c>
      <c r="B12" s="432"/>
      <c r="C12" s="432"/>
      <c r="D12" s="432"/>
      <c r="E12" s="432"/>
      <c r="F12" s="432"/>
      <c r="G12" s="432"/>
      <c r="H12" s="432"/>
    </row>
    <row r="13" spans="1:8" x14ac:dyDescent="0.3">
      <c r="A13" s="44" t="s">
        <v>1088</v>
      </c>
      <c r="B13" s="433" t="s">
        <v>747</v>
      </c>
      <c r="C13" s="434"/>
      <c r="D13" s="434"/>
      <c r="E13" s="434"/>
      <c r="F13" s="434"/>
      <c r="G13" s="433" t="s">
        <v>1087</v>
      </c>
      <c r="H13" s="434"/>
    </row>
    <row r="14" spans="1:8" x14ac:dyDescent="0.3">
      <c r="A14" s="149" t="s">
        <v>1086</v>
      </c>
      <c r="B14" s="435"/>
      <c r="C14" s="435"/>
      <c r="D14" s="435"/>
      <c r="E14" s="435"/>
      <c r="F14" s="435"/>
      <c r="G14" s="435"/>
      <c r="H14" s="435"/>
    </row>
    <row r="15" spans="1:8" ht="13.2" x14ac:dyDescent="0.3">
      <c r="A15" s="427" t="s">
        <v>1085</v>
      </c>
      <c r="B15" s="428"/>
      <c r="C15" s="428"/>
      <c r="D15" s="428"/>
      <c r="E15" s="428"/>
      <c r="F15" s="428"/>
      <c r="G15" s="221" t="s">
        <v>1084</v>
      </c>
      <c r="H15" s="220">
        <v>0</v>
      </c>
    </row>
    <row r="16" spans="1:8" ht="13.2" x14ac:dyDescent="0.3">
      <c r="A16" s="427" t="s">
        <v>1083</v>
      </c>
      <c r="B16" s="428"/>
      <c r="C16" s="428"/>
      <c r="D16" s="428"/>
      <c r="E16" s="428"/>
      <c r="F16" s="428"/>
      <c r="G16" s="221" t="s">
        <v>1082</v>
      </c>
      <c r="H16" s="220">
        <v>110747.67</v>
      </c>
    </row>
    <row r="17" spans="1:8" x14ac:dyDescent="0.3">
      <c r="A17" s="5" t="s">
        <v>673</v>
      </c>
      <c r="B17" s="450" t="s">
        <v>672</v>
      </c>
      <c r="C17" s="450"/>
      <c r="D17" s="450"/>
      <c r="E17" s="450"/>
      <c r="F17" s="450"/>
      <c r="G17" s="219"/>
      <c r="H17" s="218">
        <v>110747.67</v>
      </c>
    </row>
    <row r="18" spans="1:8" ht="7.95" customHeight="1" x14ac:dyDescent="0.3">
      <c r="A18" s="217" t="s">
        <v>1081</v>
      </c>
    </row>
  </sheetData>
  <mergeCells count="12">
    <mergeCell ref="B17:F17"/>
    <mergeCell ref="A16:F16"/>
    <mergeCell ref="A15:F15"/>
    <mergeCell ref="A1:G1"/>
    <mergeCell ref="A2:G2"/>
    <mergeCell ref="B5:F5"/>
    <mergeCell ref="G5:H5"/>
    <mergeCell ref="B13:F14"/>
    <mergeCell ref="G13:H14"/>
    <mergeCell ref="A12:H12"/>
    <mergeCell ref="B6:C6"/>
    <mergeCell ref="D6:E6"/>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showGridLines="0" view="pageBreakPreview" zoomScale="115" zoomScaleNormal="100" zoomScaleSheetLayoutView="115" workbookViewId="0">
      <selection activeCell="A27" sqref="A27"/>
    </sheetView>
  </sheetViews>
  <sheetFormatPr baseColWidth="10" defaultRowHeight="11.4" x14ac:dyDescent="0.3"/>
  <cols>
    <col min="1" max="1" width="39.44140625" style="208" bestFit="1" customWidth="1"/>
    <col min="2" max="5" width="16.77734375" style="208" customWidth="1"/>
    <col min="6" max="16384" width="11.5546875" style="208"/>
  </cols>
  <sheetData>
    <row r="1" spans="1:5" ht="13.2" x14ac:dyDescent="0.3">
      <c r="A1" s="461" t="s">
        <v>1022</v>
      </c>
      <c r="B1" s="453"/>
      <c r="C1" s="453"/>
      <c r="D1" s="453"/>
      <c r="E1" s="216" t="s">
        <v>965</v>
      </c>
    </row>
    <row r="2" spans="1:5" ht="13.2" x14ac:dyDescent="0.3">
      <c r="A2" s="461" t="s">
        <v>1080</v>
      </c>
      <c r="B2" s="453"/>
      <c r="C2" s="453"/>
      <c r="D2" s="453"/>
      <c r="E2" s="216"/>
    </row>
    <row r="3" spans="1:5" ht="13.2" x14ac:dyDescent="0.3">
      <c r="A3" s="215"/>
      <c r="B3" s="214"/>
      <c r="C3" s="214"/>
      <c r="D3" s="214"/>
      <c r="E3" s="213"/>
    </row>
    <row r="5" spans="1:5" ht="13.2" x14ac:dyDescent="0.3">
      <c r="A5" s="462" t="s">
        <v>1077</v>
      </c>
      <c r="B5" s="432"/>
      <c r="C5" s="432"/>
      <c r="D5" s="432"/>
      <c r="E5" s="432"/>
    </row>
    <row r="7" spans="1:5" ht="13.2" x14ac:dyDescent="0.3">
      <c r="B7" s="457" t="s">
        <v>977</v>
      </c>
      <c r="C7" s="458"/>
      <c r="D7" s="457" t="s">
        <v>963</v>
      </c>
      <c r="E7" s="458"/>
    </row>
    <row r="8" spans="1:5" ht="13.2" x14ac:dyDescent="0.3">
      <c r="A8" s="211" t="s">
        <v>1079</v>
      </c>
      <c r="B8" s="459">
        <v>1036861054.48</v>
      </c>
      <c r="C8" s="460"/>
      <c r="D8" s="459">
        <v>933411910.36000001</v>
      </c>
      <c r="E8" s="460"/>
    </row>
    <row r="9" spans="1:5" ht="13.2" x14ac:dyDescent="0.3">
      <c r="A9" s="211" t="s">
        <v>1078</v>
      </c>
      <c r="B9" s="459">
        <v>1679174831.3699999</v>
      </c>
      <c r="C9" s="460"/>
      <c r="D9" s="459">
        <v>2014643446.97</v>
      </c>
      <c r="E9" s="460"/>
    </row>
    <row r="10" spans="1:5" ht="13.2" x14ac:dyDescent="0.3">
      <c r="A10" s="211" t="s">
        <v>1077</v>
      </c>
      <c r="B10" s="459">
        <f>B9+B8</f>
        <v>2716035885.8499999</v>
      </c>
      <c r="C10" s="460"/>
      <c r="D10" s="459">
        <f>D9+D8</f>
        <v>2948055357.3299999</v>
      </c>
      <c r="E10" s="460"/>
    </row>
    <row r="12" spans="1:5" ht="13.2" x14ac:dyDescent="0.3">
      <c r="A12" s="462" t="s">
        <v>1076</v>
      </c>
      <c r="B12" s="432"/>
      <c r="C12" s="432"/>
      <c r="D12" s="432"/>
      <c r="E12" s="432"/>
    </row>
    <row r="14" spans="1:5" ht="13.2" x14ac:dyDescent="0.3">
      <c r="B14" s="457" t="s">
        <v>1075</v>
      </c>
      <c r="C14" s="458"/>
      <c r="D14" s="457" t="s">
        <v>1074</v>
      </c>
      <c r="E14" s="458"/>
    </row>
    <row r="15" spans="1:5" ht="12" x14ac:dyDescent="0.3">
      <c r="B15" s="212" t="s">
        <v>1073</v>
      </c>
      <c r="C15" s="212" t="s">
        <v>1072</v>
      </c>
      <c r="D15" s="212" t="s">
        <v>1073</v>
      </c>
      <c r="E15" s="212" t="s">
        <v>1072</v>
      </c>
    </row>
    <row r="16" spans="1:5" ht="12" x14ac:dyDescent="0.3">
      <c r="A16" s="211" t="s">
        <v>846</v>
      </c>
      <c r="B16" s="210">
        <v>694303625.00999999</v>
      </c>
      <c r="C16" s="210">
        <v>342557429.47000003</v>
      </c>
      <c r="D16" s="210">
        <v>551947548.17999995</v>
      </c>
      <c r="E16" s="210">
        <v>381464362.18000001</v>
      </c>
    </row>
    <row r="17" spans="1:6" ht="12" x14ac:dyDescent="0.3">
      <c r="A17" s="211" t="s">
        <v>1071</v>
      </c>
      <c r="B17" s="210">
        <v>1307577906.5799999</v>
      </c>
      <c r="C17" s="210">
        <v>371596924.79000002</v>
      </c>
      <c r="D17" s="210">
        <v>1681953454.8900001</v>
      </c>
      <c r="E17" s="210">
        <v>332689992.07999998</v>
      </c>
    </row>
    <row r="18" spans="1:6" ht="12" x14ac:dyDescent="0.3">
      <c r="A18" s="211" t="s">
        <v>1070</v>
      </c>
      <c r="B18" s="210">
        <f>B17+B16</f>
        <v>2001881531.5899999</v>
      </c>
      <c r="C18" s="210">
        <f>C17+C16</f>
        <v>714154354.25999999</v>
      </c>
      <c r="D18" s="210">
        <f>D17+D16</f>
        <v>2233901003.0700002</v>
      </c>
      <c r="E18" s="210">
        <f>E17+E16</f>
        <v>714154354.25999999</v>
      </c>
    </row>
    <row r="21" spans="1:6" ht="13.2" x14ac:dyDescent="0.3">
      <c r="A21" s="462" t="s">
        <v>1069</v>
      </c>
      <c r="B21" s="432"/>
      <c r="C21" s="432"/>
      <c r="D21" s="432"/>
      <c r="E21" s="432"/>
    </row>
    <row r="22" spans="1:6" ht="13.2" x14ac:dyDescent="0.3">
      <c r="B22" s="466" t="s">
        <v>1068</v>
      </c>
      <c r="C22" s="467"/>
      <c r="D22" s="466" t="s">
        <v>1067</v>
      </c>
      <c r="E22" s="467"/>
    </row>
    <row r="23" spans="1:6" ht="13.2" x14ac:dyDescent="0.3">
      <c r="A23" s="209" t="s">
        <v>1066</v>
      </c>
      <c r="B23" s="463">
        <v>231582978.88</v>
      </c>
      <c r="C23" s="464"/>
      <c r="D23" s="465">
        <v>62720409.240000002</v>
      </c>
      <c r="E23" s="464"/>
    </row>
    <row r="25" spans="1:6" ht="10.050000000000001" customHeight="1" x14ac:dyDescent="0.3">
      <c r="A25" s="8" t="s">
        <v>1065</v>
      </c>
      <c r="B25" s="8"/>
      <c r="C25" s="8"/>
      <c r="D25" s="8"/>
      <c r="E25" s="8"/>
      <c r="F25" s="8"/>
    </row>
  </sheetData>
  <mergeCells count="19">
    <mergeCell ref="B23:C23"/>
    <mergeCell ref="D23:E23"/>
    <mergeCell ref="B10:C10"/>
    <mergeCell ref="B9:C9"/>
    <mergeCell ref="D9:E9"/>
    <mergeCell ref="D10:E10"/>
    <mergeCell ref="A21:E21"/>
    <mergeCell ref="B22:C22"/>
    <mergeCell ref="D22:E22"/>
    <mergeCell ref="B14:C14"/>
    <mergeCell ref="D7:E7"/>
    <mergeCell ref="D14:E14"/>
    <mergeCell ref="B8:C8"/>
    <mergeCell ref="D8:E8"/>
    <mergeCell ref="A1:D1"/>
    <mergeCell ref="A2:D2"/>
    <mergeCell ref="A5:E5"/>
    <mergeCell ref="A12:E12"/>
    <mergeCell ref="B7:C7"/>
  </mergeCells>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showGridLines="0" view="pageBreakPreview" zoomScale="60" zoomScaleNormal="100" workbookViewId="0">
      <selection activeCell="C46" sqref="C46"/>
    </sheetView>
  </sheetViews>
  <sheetFormatPr baseColWidth="10" defaultRowHeight="10.199999999999999" x14ac:dyDescent="0.3"/>
  <cols>
    <col min="1" max="1" width="35.77734375" style="3" customWidth="1"/>
    <col min="2" max="2" width="11.88671875" style="3" bestFit="1" customWidth="1"/>
    <col min="3" max="4" width="17.77734375" style="3" customWidth="1"/>
    <col min="5" max="5" width="11.109375" style="3" bestFit="1" customWidth="1"/>
    <col min="6" max="16384" width="11.5546875" style="3"/>
  </cols>
  <sheetData>
    <row r="1" spans="1:5" ht="16.05" customHeight="1" x14ac:dyDescent="0.3">
      <c r="A1" s="454" t="s">
        <v>1022</v>
      </c>
      <c r="B1" s="453"/>
      <c r="C1" s="453"/>
      <c r="D1" s="453"/>
      <c r="E1" s="10" t="s">
        <v>965</v>
      </c>
    </row>
    <row r="2" spans="1:5" ht="16.05" customHeight="1" x14ac:dyDescent="0.3">
      <c r="A2" s="454" t="s">
        <v>1021</v>
      </c>
      <c r="B2" s="453"/>
      <c r="C2" s="453"/>
      <c r="D2" s="453"/>
      <c r="E2" s="10" t="s">
        <v>1064</v>
      </c>
    </row>
    <row r="3" spans="1:5" ht="13.2" x14ac:dyDescent="0.3">
      <c r="A3" s="468"/>
      <c r="B3" s="469"/>
      <c r="C3" s="469"/>
      <c r="D3" s="469"/>
      <c r="E3" s="469"/>
    </row>
    <row r="4" spans="1:5" ht="13.2" x14ac:dyDescent="0.3">
      <c r="A4" s="468" t="s">
        <v>1063</v>
      </c>
      <c r="B4" s="469"/>
      <c r="C4" s="469"/>
      <c r="D4" s="469"/>
    </row>
    <row r="5" spans="1:5" ht="13.2" x14ac:dyDescent="0.3">
      <c r="A5" s="468" t="s">
        <v>1018</v>
      </c>
      <c r="B5" s="469"/>
      <c r="C5" s="469"/>
      <c r="D5" s="469"/>
    </row>
    <row r="6" spans="1:5" ht="13.2" x14ac:dyDescent="0.3">
      <c r="A6" s="454" t="s">
        <v>977</v>
      </c>
      <c r="B6" s="453"/>
      <c r="C6" s="454" t="s">
        <v>963</v>
      </c>
      <c r="D6" s="453"/>
      <c r="E6" s="453"/>
    </row>
    <row r="7" spans="1:5" ht="13.2" x14ac:dyDescent="0.3">
      <c r="A7" s="442" t="s">
        <v>1062</v>
      </c>
      <c r="B7" s="440"/>
      <c r="C7" s="440"/>
      <c r="D7" s="440"/>
      <c r="E7" s="441"/>
    </row>
    <row r="8" spans="1:5" ht="13.2" x14ac:dyDescent="0.3">
      <c r="A8" s="198"/>
      <c r="B8" s="198"/>
      <c r="C8" s="470"/>
      <c r="D8" s="471"/>
      <c r="E8" s="198"/>
    </row>
    <row r="9" spans="1:5" ht="13.2" x14ac:dyDescent="0.3">
      <c r="A9" s="198" t="s">
        <v>1061</v>
      </c>
      <c r="B9" s="103">
        <v>0</v>
      </c>
      <c r="C9" s="470" t="s">
        <v>1060</v>
      </c>
      <c r="D9" s="471"/>
      <c r="E9" s="103">
        <v>21287820.59</v>
      </c>
    </row>
    <row r="10" spans="1:5" ht="13.2" x14ac:dyDescent="0.3">
      <c r="A10" s="198" t="s">
        <v>1059</v>
      </c>
      <c r="B10" s="103">
        <v>0</v>
      </c>
      <c r="C10" s="470" t="s">
        <v>1058</v>
      </c>
      <c r="D10" s="471"/>
      <c r="E10" s="103">
        <v>0</v>
      </c>
    </row>
    <row r="11" spans="1:5" ht="13.2" x14ac:dyDescent="0.3">
      <c r="A11" s="198" t="s">
        <v>1057</v>
      </c>
      <c r="B11" s="103">
        <v>167378040.75</v>
      </c>
      <c r="C11" s="470" t="s">
        <v>1056</v>
      </c>
      <c r="D11" s="471"/>
      <c r="E11" s="103">
        <v>13594228.460000001</v>
      </c>
    </row>
    <row r="12" spans="1:5" ht="13.2" x14ac:dyDescent="0.3">
      <c r="A12" s="198" t="s">
        <v>1055</v>
      </c>
      <c r="B12" s="103">
        <v>0</v>
      </c>
      <c r="C12" s="470" t="s">
        <v>1054</v>
      </c>
      <c r="D12" s="471"/>
      <c r="E12" s="103">
        <v>0</v>
      </c>
    </row>
    <row r="13" spans="1:5" ht="13.2" x14ac:dyDescent="0.3">
      <c r="A13" s="198"/>
      <c r="B13" s="103">
        <v>0</v>
      </c>
      <c r="C13" s="470" t="s">
        <v>1053</v>
      </c>
      <c r="D13" s="471"/>
      <c r="E13" s="103">
        <v>0</v>
      </c>
    </row>
    <row r="14" spans="1:5" ht="13.2" x14ac:dyDescent="0.3">
      <c r="A14" s="198" t="s">
        <v>1052</v>
      </c>
      <c r="B14" s="103">
        <v>317696060.29000002</v>
      </c>
      <c r="C14" s="470" t="s">
        <v>1051</v>
      </c>
      <c r="D14" s="471"/>
      <c r="E14" s="103">
        <v>0</v>
      </c>
    </row>
    <row r="15" spans="1:5" ht="13.2" x14ac:dyDescent="0.3">
      <c r="A15" s="198"/>
      <c r="B15" s="103">
        <v>0</v>
      </c>
      <c r="C15" s="470" t="s">
        <v>1050</v>
      </c>
      <c r="D15" s="471"/>
      <c r="E15" s="103">
        <v>10395351.529999999</v>
      </c>
    </row>
    <row r="16" spans="1:5" ht="13.2" x14ac:dyDescent="0.3">
      <c r="A16" s="198" t="s">
        <v>1049</v>
      </c>
      <c r="B16" s="103">
        <v>209229523.97</v>
      </c>
      <c r="C16" s="470" t="s">
        <v>1048</v>
      </c>
      <c r="D16" s="471"/>
      <c r="E16" s="103">
        <v>38261186.090000004</v>
      </c>
    </row>
    <row r="17" spans="1:5" ht="13.2" x14ac:dyDescent="0.3">
      <c r="A17" s="198"/>
      <c r="B17" s="103">
        <v>0</v>
      </c>
      <c r="C17" s="470"/>
      <c r="D17" s="471"/>
      <c r="E17" s="103">
        <v>0</v>
      </c>
    </row>
    <row r="18" spans="1:5" ht="13.2" x14ac:dyDescent="0.3">
      <c r="A18" s="198"/>
      <c r="B18" s="103">
        <v>0</v>
      </c>
      <c r="C18" s="470" t="s">
        <v>1047</v>
      </c>
      <c r="D18" s="471"/>
      <c r="E18" s="103">
        <v>225000000</v>
      </c>
    </row>
    <row r="19" spans="1:5" ht="13.2" x14ac:dyDescent="0.3">
      <c r="A19" s="198"/>
      <c r="B19" s="103">
        <v>0</v>
      </c>
      <c r="C19" s="470"/>
      <c r="D19" s="471"/>
      <c r="E19" s="103">
        <v>0</v>
      </c>
    </row>
    <row r="20" spans="1:5" ht="13.2" x14ac:dyDescent="0.3">
      <c r="A20" s="198" t="s">
        <v>1046</v>
      </c>
      <c r="B20" s="103">
        <v>0</v>
      </c>
      <c r="C20" s="470" t="s">
        <v>1045</v>
      </c>
      <c r="D20" s="471"/>
      <c r="E20" s="103">
        <v>3152551.45</v>
      </c>
    </row>
    <row r="21" spans="1:5" ht="13.2" x14ac:dyDescent="0.3">
      <c r="A21" s="198"/>
      <c r="B21" s="103">
        <v>0</v>
      </c>
      <c r="C21" s="470" t="s">
        <v>1044</v>
      </c>
      <c r="D21" s="471"/>
      <c r="E21" s="103">
        <v>0</v>
      </c>
    </row>
    <row r="22" spans="1:5" ht="13.2" x14ac:dyDescent="0.3">
      <c r="A22" s="46" t="s">
        <v>1043</v>
      </c>
      <c r="B22" s="193">
        <f>SUM(B9:B21)</f>
        <v>694303625.00999999</v>
      </c>
      <c r="C22" s="480" t="s">
        <v>1042</v>
      </c>
      <c r="D22" s="481"/>
      <c r="E22" s="193">
        <f>SUM(E9:E21)</f>
        <v>311691138.12</v>
      </c>
    </row>
    <row r="23" spans="1:5" ht="13.2" x14ac:dyDescent="0.3">
      <c r="A23" s="476" t="s">
        <v>1041</v>
      </c>
      <c r="B23" s="477"/>
      <c r="C23" s="478">
        <f>B22-E22</f>
        <v>382612486.88999999</v>
      </c>
      <c r="D23" s="477"/>
      <c r="E23" s="479"/>
    </row>
    <row r="24" spans="1:5" ht="13.2" x14ac:dyDescent="0.3">
      <c r="A24" s="474" t="s">
        <v>1040</v>
      </c>
      <c r="B24" s="475"/>
      <c r="C24" s="475"/>
      <c r="D24" s="475"/>
      <c r="E24" s="207">
        <v>0</v>
      </c>
    </row>
    <row r="25" spans="1:5" ht="13.2" x14ac:dyDescent="0.3">
      <c r="A25" s="484"/>
      <c r="B25" s="484"/>
      <c r="C25" s="484"/>
      <c r="D25" s="484"/>
      <c r="E25" s="484"/>
    </row>
    <row r="26" spans="1:5" ht="13.2" x14ac:dyDescent="0.3">
      <c r="A26" s="482" t="s">
        <v>1039</v>
      </c>
      <c r="B26" s="483"/>
      <c r="C26" s="483"/>
      <c r="D26" s="483"/>
      <c r="E26" s="483"/>
    </row>
    <row r="27" spans="1:5" x14ac:dyDescent="0.3">
      <c r="A27" s="202"/>
      <c r="B27" s="206">
        <v>0</v>
      </c>
      <c r="C27" s="205" t="s">
        <v>1038</v>
      </c>
      <c r="D27" s="205"/>
      <c r="E27" s="204">
        <v>0</v>
      </c>
    </row>
    <row r="28" spans="1:5" x14ac:dyDescent="0.3">
      <c r="A28" s="190" t="s">
        <v>1037</v>
      </c>
      <c r="B28" s="15">
        <v>332689992.07999998</v>
      </c>
      <c r="C28" s="190" t="s">
        <v>1037</v>
      </c>
      <c r="D28" s="190"/>
      <c r="E28" s="15">
        <v>371596924.79000002</v>
      </c>
    </row>
    <row r="29" spans="1:5" x14ac:dyDescent="0.3">
      <c r="A29" s="203" t="s">
        <v>1036</v>
      </c>
      <c r="B29" s="98">
        <v>9867437.3900000006</v>
      </c>
      <c r="C29" s="203" t="s">
        <v>1036</v>
      </c>
      <c r="D29" s="203"/>
      <c r="E29" s="98">
        <v>9867437.3900000006</v>
      </c>
    </row>
    <row r="30" spans="1:5" ht="13.2" x14ac:dyDescent="0.3">
      <c r="A30" s="202" t="s">
        <v>1035</v>
      </c>
      <c r="B30" s="201">
        <f>SUM(B28:B29)</f>
        <v>342557429.46999997</v>
      </c>
      <c r="C30" s="472" t="s">
        <v>1034</v>
      </c>
      <c r="D30" s="473"/>
      <c r="E30" s="201">
        <f>SUM(E27:E29)</f>
        <v>381464362.18000001</v>
      </c>
    </row>
    <row r="31" spans="1:5" ht="13.2" x14ac:dyDescent="0.3">
      <c r="A31" s="489" t="s">
        <v>1033</v>
      </c>
      <c r="B31" s="490"/>
      <c r="C31" s="491">
        <f>E30-B30</f>
        <v>38906932.710000038</v>
      </c>
      <c r="D31" s="490"/>
      <c r="E31" s="492"/>
    </row>
    <row r="32" spans="1:5" ht="13.2" x14ac:dyDescent="0.3">
      <c r="A32" s="487" t="s">
        <v>1032</v>
      </c>
      <c r="B32" s="488"/>
      <c r="C32" s="488"/>
      <c r="D32" s="488"/>
      <c r="E32" s="200">
        <v>0</v>
      </c>
    </row>
    <row r="33" spans="1:5" x14ac:dyDescent="0.3">
      <c r="A33" s="11"/>
      <c r="B33" s="199">
        <v>0</v>
      </c>
      <c r="C33" s="11"/>
      <c r="D33" s="11"/>
      <c r="E33" s="199">
        <v>0</v>
      </c>
    </row>
    <row r="34" spans="1:5" ht="13.2" x14ac:dyDescent="0.3">
      <c r="A34" s="13" t="s">
        <v>983</v>
      </c>
      <c r="B34" s="14">
        <f>B30+B22</f>
        <v>1036861054.48</v>
      </c>
      <c r="C34" s="485" t="s">
        <v>982</v>
      </c>
      <c r="D34" s="486"/>
      <c r="E34" s="14">
        <f>E30+E22</f>
        <v>693155500.29999995</v>
      </c>
    </row>
    <row r="35" spans="1:5" x14ac:dyDescent="0.3">
      <c r="B35" s="189">
        <v>0</v>
      </c>
      <c r="E35" s="189">
        <v>0</v>
      </c>
    </row>
    <row r="36" spans="1:5" ht="13.2" x14ac:dyDescent="0.3">
      <c r="A36" s="454" t="s">
        <v>1031</v>
      </c>
      <c r="B36" s="453"/>
      <c r="C36" s="453"/>
      <c r="D36" s="453"/>
      <c r="E36" s="453"/>
    </row>
    <row r="37" spans="1:5" ht="13.2" x14ac:dyDescent="0.3">
      <c r="A37" s="13" t="s">
        <v>1030</v>
      </c>
      <c r="B37" s="14">
        <v>231582978.88</v>
      </c>
      <c r="C37" s="485" t="s">
        <v>1029</v>
      </c>
      <c r="D37" s="486"/>
      <c r="E37" s="14">
        <v>0</v>
      </c>
    </row>
    <row r="38" spans="1:5" x14ac:dyDescent="0.3">
      <c r="B38" s="189">
        <v>0</v>
      </c>
      <c r="E38" s="189">
        <v>0</v>
      </c>
    </row>
    <row r="39" spans="1:5" ht="13.2" x14ac:dyDescent="0.3">
      <c r="A39" s="454" t="s">
        <v>1028</v>
      </c>
      <c r="B39" s="453"/>
      <c r="C39" s="453"/>
      <c r="D39" s="453"/>
      <c r="E39" s="453"/>
    </row>
    <row r="40" spans="1:5" ht="13.2" x14ac:dyDescent="0.3">
      <c r="A40" s="454" t="s">
        <v>1027</v>
      </c>
      <c r="B40" s="453"/>
      <c r="C40" s="453"/>
      <c r="D40" s="453"/>
      <c r="E40" s="14">
        <v>240256410.06</v>
      </c>
    </row>
    <row r="41" spans="1:5" x14ac:dyDescent="0.3">
      <c r="B41" s="189">
        <v>0</v>
      </c>
      <c r="E41" s="189">
        <v>0</v>
      </c>
    </row>
    <row r="42" spans="1:5" ht="13.2" x14ac:dyDescent="0.3">
      <c r="A42" s="13" t="s">
        <v>1026</v>
      </c>
      <c r="B42" s="14">
        <f>B37+B34</f>
        <v>1268444033.3600001</v>
      </c>
      <c r="C42" s="485" t="s">
        <v>1025</v>
      </c>
      <c r="D42" s="486"/>
      <c r="E42" s="14">
        <f>E37+E34+E40</f>
        <v>933411910.3599999</v>
      </c>
    </row>
    <row r="44" spans="1:5" ht="10.050000000000001" customHeight="1" x14ac:dyDescent="0.3">
      <c r="A44" s="8" t="s">
        <v>1024</v>
      </c>
      <c r="B44" s="8"/>
      <c r="C44" s="8"/>
      <c r="D44" s="8"/>
      <c r="E44" s="8"/>
    </row>
    <row r="45" spans="1:5" ht="10.050000000000001" customHeight="1" x14ac:dyDescent="0.3">
      <c r="A45" s="8" t="s">
        <v>1023</v>
      </c>
      <c r="B45" s="8"/>
      <c r="C45" s="8"/>
      <c r="D45" s="8"/>
      <c r="E45" s="8"/>
    </row>
  </sheetData>
  <mergeCells count="38">
    <mergeCell ref="C42:D42"/>
    <mergeCell ref="C8:D8"/>
    <mergeCell ref="C9:D9"/>
    <mergeCell ref="A32:D32"/>
    <mergeCell ref="A31:B31"/>
    <mergeCell ref="C31:E31"/>
    <mergeCell ref="C10:D10"/>
    <mergeCell ref="A36:E36"/>
    <mergeCell ref="C37:D37"/>
    <mergeCell ref="A39:E39"/>
    <mergeCell ref="A40:D40"/>
    <mergeCell ref="C34:D34"/>
    <mergeCell ref="C14:D14"/>
    <mergeCell ref="C13:D13"/>
    <mergeCell ref="C12:D12"/>
    <mergeCell ref="C11:D11"/>
    <mergeCell ref="C30:D30"/>
    <mergeCell ref="A24:D24"/>
    <mergeCell ref="A23:B23"/>
    <mergeCell ref="C23:E23"/>
    <mergeCell ref="C22:D22"/>
    <mergeCell ref="A26:E26"/>
    <mergeCell ref="A25:E25"/>
    <mergeCell ref="C18:D18"/>
    <mergeCell ref="C17:D17"/>
    <mergeCell ref="C16:D16"/>
    <mergeCell ref="C15:D15"/>
    <mergeCell ref="C21:D21"/>
    <mergeCell ref="C20:D20"/>
    <mergeCell ref="C19:D19"/>
    <mergeCell ref="A7:E7"/>
    <mergeCell ref="A6:B6"/>
    <mergeCell ref="C6:E6"/>
    <mergeCell ref="A1:D1"/>
    <mergeCell ref="A2:D2"/>
    <mergeCell ref="A3:E3"/>
    <mergeCell ref="A4:D4"/>
    <mergeCell ref="A5:D5"/>
  </mergeCells>
  <printOptions horizontalCentered="1"/>
  <pageMargins left="0.78740157480314965" right="0.78740157480314965" top="0.59055118110236227" bottom="0.59055118110236227" header="0.51181102362204722" footer="0.51181102362204722"/>
  <pageSetup paperSize="9" scale="84"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showGridLines="0" view="pageBreakPreview" zoomScale="60" zoomScaleNormal="100" workbookViewId="0">
      <selection activeCell="C46" sqref="C46"/>
    </sheetView>
  </sheetViews>
  <sheetFormatPr baseColWidth="10" defaultRowHeight="10.199999999999999" x14ac:dyDescent="0.3"/>
  <cols>
    <col min="1" max="1" width="35.77734375" style="3" customWidth="1"/>
    <col min="2" max="2" width="11.88671875" style="3" bestFit="1" customWidth="1"/>
    <col min="3" max="4" width="17.77734375" style="3" customWidth="1"/>
    <col min="5" max="5" width="11.88671875" style="3" bestFit="1" customWidth="1"/>
    <col min="6" max="16384" width="11.5546875" style="3"/>
  </cols>
  <sheetData>
    <row r="1" spans="1:5" ht="16.05" customHeight="1" x14ac:dyDescent="0.3">
      <c r="A1" s="454" t="s">
        <v>1022</v>
      </c>
      <c r="B1" s="453"/>
      <c r="C1" s="453"/>
      <c r="D1" s="453"/>
      <c r="E1" s="10" t="s">
        <v>965</v>
      </c>
    </row>
    <row r="2" spans="1:5" ht="16.05" customHeight="1" x14ac:dyDescent="0.3">
      <c r="A2" s="454" t="s">
        <v>1021</v>
      </c>
      <c r="B2" s="453"/>
      <c r="C2" s="453"/>
      <c r="D2" s="453"/>
      <c r="E2" s="10" t="s">
        <v>1020</v>
      </c>
    </row>
    <row r="3" spans="1:5" ht="13.2" x14ac:dyDescent="0.3">
      <c r="A3" s="468"/>
      <c r="B3" s="469"/>
      <c r="C3" s="469"/>
      <c r="D3" s="469"/>
      <c r="E3" s="469"/>
    </row>
    <row r="4" spans="1:5" ht="13.2" x14ac:dyDescent="0.3">
      <c r="A4" s="468" t="s">
        <v>1019</v>
      </c>
      <c r="B4" s="469"/>
      <c r="C4" s="469"/>
      <c r="D4" s="469"/>
    </row>
    <row r="5" spans="1:5" ht="13.2" x14ac:dyDescent="0.3">
      <c r="A5" s="468" t="s">
        <v>1018</v>
      </c>
      <c r="B5" s="469"/>
      <c r="C5" s="469"/>
      <c r="D5" s="469"/>
    </row>
    <row r="6" spans="1:5" ht="13.2" x14ac:dyDescent="0.3">
      <c r="A6" s="454" t="s">
        <v>977</v>
      </c>
      <c r="B6" s="453"/>
      <c r="C6" s="454" t="s">
        <v>963</v>
      </c>
      <c r="D6" s="453"/>
      <c r="E6" s="453"/>
    </row>
    <row r="7" spans="1:5" ht="13.2" x14ac:dyDescent="0.3">
      <c r="A7" s="442" t="s">
        <v>1017</v>
      </c>
      <c r="B7" s="440"/>
      <c r="C7" s="440"/>
      <c r="D7" s="440"/>
      <c r="E7" s="441"/>
    </row>
    <row r="8" spans="1:5" ht="13.2" x14ac:dyDescent="0.3">
      <c r="A8" s="39" t="s">
        <v>1016</v>
      </c>
      <c r="B8" s="198"/>
      <c r="C8" s="446" t="s">
        <v>1016</v>
      </c>
      <c r="D8" s="493"/>
      <c r="E8" s="198"/>
    </row>
    <row r="9" spans="1:5" ht="13.2" x14ac:dyDescent="0.3">
      <c r="A9" s="198" t="s">
        <v>1015</v>
      </c>
      <c r="B9" s="103">
        <v>210683067.49000001</v>
      </c>
      <c r="C9" s="470" t="s">
        <v>1014</v>
      </c>
      <c r="D9" s="471"/>
      <c r="E9" s="103">
        <v>7266796.8499999996</v>
      </c>
    </row>
    <row r="10" spans="1:5" ht="13.2" x14ac:dyDescent="0.3">
      <c r="A10" s="198" t="s">
        <v>1013</v>
      </c>
      <c r="B10" s="103">
        <v>254941144.33000001</v>
      </c>
      <c r="C10" s="470" t="s">
        <v>1012</v>
      </c>
      <c r="D10" s="471"/>
      <c r="E10" s="103">
        <v>0</v>
      </c>
    </row>
    <row r="11" spans="1:5" ht="13.2" x14ac:dyDescent="0.3">
      <c r="A11" s="198" t="s">
        <v>1011</v>
      </c>
      <c r="B11" s="103">
        <v>765</v>
      </c>
      <c r="C11" s="470" t="s">
        <v>1010</v>
      </c>
      <c r="D11" s="471"/>
      <c r="E11" s="103">
        <v>319301501</v>
      </c>
    </row>
    <row r="12" spans="1:5" ht="13.2" x14ac:dyDescent="0.3">
      <c r="A12" s="198" t="s">
        <v>1009</v>
      </c>
      <c r="B12" s="103">
        <v>760701260.28999996</v>
      </c>
      <c r="C12" s="470" t="s">
        <v>1008</v>
      </c>
      <c r="D12" s="471"/>
      <c r="E12" s="103">
        <v>800453377.75</v>
      </c>
    </row>
    <row r="13" spans="1:5" ht="13.2" x14ac:dyDescent="0.3">
      <c r="A13" s="198" t="s">
        <v>1007</v>
      </c>
      <c r="B13" s="103">
        <v>880844.23</v>
      </c>
      <c r="C13" s="470" t="s">
        <v>1006</v>
      </c>
      <c r="D13" s="471"/>
      <c r="E13" s="103">
        <v>472898713.66000003</v>
      </c>
    </row>
    <row r="14" spans="1:5" ht="13.2" x14ac:dyDescent="0.3">
      <c r="A14" s="198"/>
      <c r="B14" s="103">
        <v>0</v>
      </c>
      <c r="C14" s="470" t="s">
        <v>1005</v>
      </c>
      <c r="D14" s="471"/>
      <c r="E14" s="103">
        <v>7427404.8799999999</v>
      </c>
    </row>
    <row r="15" spans="1:5" ht="13.2" x14ac:dyDescent="0.3">
      <c r="A15" s="198"/>
      <c r="B15" s="103">
        <v>0</v>
      </c>
      <c r="C15" s="470" t="s">
        <v>1004</v>
      </c>
      <c r="D15" s="471"/>
      <c r="E15" s="103">
        <v>4045627.25</v>
      </c>
    </row>
    <row r="16" spans="1:5" ht="13.2" x14ac:dyDescent="0.3">
      <c r="A16" s="13" t="s">
        <v>1003</v>
      </c>
      <c r="B16" s="14">
        <f>SUM(B9:B15)</f>
        <v>1227207081.3400002</v>
      </c>
      <c r="C16" s="485" t="s">
        <v>1002</v>
      </c>
      <c r="D16" s="486"/>
      <c r="E16" s="14">
        <f>SUM(E9:E15)</f>
        <v>1611393421.3900001</v>
      </c>
    </row>
    <row r="17" spans="1:5" ht="13.2" x14ac:dyDescent="0.3">
      <c r="A17" s="500" t="s">
        <v>1001</v>
      </c>
      <c r="B17" s="501"/>
      <c r="C17" s="501"/>
      <c r="D17" s="501"/>
      <c r="E17" s="197">
        <f>E16-B16</f>
        <v>384186340.04999995</v>
      </c>
    </row>
    <row r="18" spans="1:5" ht="13.2" x14ac:dyDescent="0.3">
      <c r="A18" s="16" t="s">
        <v>1000</v>
      </c>
      <c r="B18" s="14">
        <v>76294679.540000007</v>
      </c>
      <c r="C18" s="512" t="s">
        <v>999</v>
      </c>
      <c r="D18" s="513"/>
      <c r="E18" s="14">
        <v>32612785.629999999</v>
      </c>
    </row>
    <row r="19" spans="1:5" ht="13.2" x14ac:dyDescent="0.3">
      <c r="A19" s="500" t="s">
        <v>998</v>
      </c>
      <c r="B19" s="501"/>
      <c r="C19" s="501"/>
      <c r="D19" s="501"/>
      <c r="E19" s="197">
        <f>E18-B18</f>
        <v>-43681893.910000011</v>
      </c>
    </row>
    <row r="20" spans="1:5" ht="13.2" x14ac:dyDescent="0.3">
      <c r="A20" s="16" t="s">
        <v>997</v>
      </c>
      <c r="B20" s="14">
        <v>3576145.7</v>
      </c>
      <c r="C20" s="512" t="s">
        <v>996</v>
      </c>
      <c r="D20" s="513"/>
      <c r="E20" s="14">
        <v>6047247.8700000001</v>
      </c>
    </row>
    <row r="21" spans="1:5" ht="13.2" x14ac:dyDescent="0.3">
      <c r="A21" s="498" t="s">
        <v>995</v>
      </c>
      <c r="B21" s="499"/>
      <c r="C21" s="499"/>
      <c r="D21" s="499"/>
      <c r="E21" s="197">
        <f>E20-B20</f>
        <v>2471102.17</v>
      </c>
    </row>
    <row r="22" spans="1:5" ht="13.2" x14ac:dyDescent="0.3">
      <c r="A22" s="196" t="s">
        <v>994</v>
      </c>
      <c r="B22" s="195">
        <v>500000</v>
      </c>
      <c r="C22" s="510" t="s">
        <v>993</v>
      </c>
      <c r="D22" s="511"/>
      <c r="E22" s="195">
        <v>31900000</v>
      </c>
    </row>
    <row r="23" spans="1:5" ht="13.2" x14ac:dyDescent="0.3">
      <c r="A23" s="194" t="s">
        <v>992</v>
      </c>
      <c r="B23" s="193">
        <f>B22+B20+B18+B16</f>
        <v>1307577906.5800002</v>
      </c>
      <c r="C23" s="494" t="s">
        <v>991</v>
      </c>
      <c r="D23" s="495"/>
      <c r="E23" s="193">
        <f>E22+E20+E18+E16</f>
        <v>1681953454.8900001</v>
      </c>
    </row>
    <row r="24" spans="1:5" ht="13.2" x14ac:dyDescent="0.3">
      <c r="A24" s="496" t="s">
        <v>990</v>
      </c>
      <c r="B24" s="497"/>
      <c r="C24" s="497"/>
      <c r="D24" s="497"/>
      <c r="E24" s="192">
        <f>E23-B23</f>
        <v>374375548.30999994</v>
      </c>
    </row>
    <row r="25" spans="1:5" x14ac:dyDescent="0.3">
      <c r="B25" s="189">
        <v>0</v>
      </c>
      <c r="E25" s="189">
        <v>0</v>
      </c>
    </row>
    <row r="26" spans="1:5" ht="13.2" x14ac:dyDescent="0.3">
      <c r="A26" s="454" t="s">
        <v>989</v>
      </c>
      <c r="B26" s="453"/>
      <c r="C26" s="453"/>
      <c r="D26" s="453"/>
      <c r="E26" s="453"/>
    </row>
    <row r="27" spans="1:5" ht="13.2" x14ac:dyDescent="0.3">
      <c r="A27" s="190" t="s">
        <v>988</v>
      </c>
      <c r="B27" s="15">
        <v>0</v>
      </c>
      <c r="C27" s="504"/>
      <c r="D27" s="505"/>
      <c r="E27" s="191">
        <v>0</v>
      </c>
    </row>
    <row r="28" spans="1:5" ht="13.2" x14ac:dyDescent="0.3">
      <c r="A28" s="190" t="s">
        <v>987</v>
      </c>
      <c r="B28" s="15">
        <v>371596924.79000002</v>
      </c>
      <c r="C28" s="514" t="s">
        <v>987</v>
      </c>
      <c r="D28" s="515"/>
      <c r="E28" s="15">
        <v>332689992.07999998</v>
      </c>
    </row>
    <row r="29" spans="1:5" ht="13.2" x14ac:dyDescent="0.3">
      <c r="A29" s="108" t="s">
        <v>986</v>
      </c>
      <c r="B29" s="12">
        <f>SUM(B27:B28)</f>
        <v>371596924.79000002</v>
      </c>
      <c r="C29" s="502" t="s">
        <v>985</v>
      </c>
      <c r="D29" s="503"/>
      <c r="E29" s="12">
        <f>SUM(E27:E28)</f>
        <v>332689992.07999998</v>
      </c>
    </row>
    <row r="30" spans="1:5" ht="13.2" x14ac:dyDescent="0.3">
      <c r="A30" s="506" t="s">
        <v>984</v>
      </c>
      <c r="B30" s="507"/>
      <c r="C30" s="507"/>
      <c r="D30" s="508">
        <f>E29-B29</f>
        <v>-38906932.710000038</v>
      </c>
      <c r="E30" s="509"/>
    </row>
    <row r="31" spans="1:5" x14ac:dyDescent="0.3">
      <c r="B31" s="189">
        <v>0</v>
      </c>
      <c r="E31" s="189">
        <v>0</v>
      </c>
    </row>
    <row r="32" spans="1:5" x14ac:dyDescent="0.3">
      <c r="A32" s="13" t="s">
        <v>983</v>
      </c>
      <c r="B32" s="14">
        <f>B29+B23</f>
        <v>1679174831.3700001</v>
      </c>
      <c r="C32" s="13" t="s">
        <v>982</v>
      </c>
      <c r="D32" s="13"/>
      <c r="E32" s="14">
        <f>E29+E23</f>
        <v>2014643446.97</v>
      </c>
    </row>
    <row r="33" spans="1:5" x14ac:dyDescent="0.3">
      <c r="B33" s="189">
        <v>0</v>
      </c>
      <c r="E33" s="189">
        <v>0</v>
      </c>
    </row>
    <row r="34" spans="1:5" ht="13.2" x14ac:dyDescent="0.3">
      <c r="A34" s="454" t="s">
        <v>981</v>
      </c>
      <c r="B34" s="453"/>
      <c r="C34" s="453"/>
      <c r="D34" s="453"/>
      <c r="E34" s="453"/>
    </row>
    <row r="35" spans="1:5" ht="13.2" x14ac:dyDescent="0.3">
      <c r="A35" s="13" t="s">
        <v>980</v>
      </c>
      <c r="B35" s="14">
        <v>0</v>
      </c>
      <c r="C35" s="485" t="s">
        <v>979</v>
      </c>
      <c r="D35" s="486"/>
      <c r="E35" s="14">
        <v>62720409.240000002</v>
      </c>
    </row>
    <row r="36" spans="1:5" x14ac:dyDescent="0.3">
      <c r="B36" s="189">
        <v>0</v>
      </c>
      <c r="E36" s="189">
        <v>0</v>
      </c>
    </row>
    <row r="37" spans="1:5" ht="13.2" x14ac:dyDescent="0.3">
      <c r="A37" s="13" t="s">
        <v>978</v>
      </c>
      <c r="B37" s="14">
        <f>B32+B35</f>
        <v>1679174831.3700001</v>
      </c>
      <c r="C37" s="485" t="s">
        <v>633</v>
      </c>
      <c r="D37" s="486"/>
      <c r="E37" s="14">
        <f>E32+E35</f>
        <v>2077363856.21</v>
      </c>
    </row>
    <row r="39" spans="1:5" ht="10.050000000000001" customHeight="1" x14ac:dyDescent="0.3">
      <c r="A39" s="8" t="s">
        <v>967</v>
      </c>
      <c r="B39" s="8"/>
      <c r="C39" s="8"/>
      <c r="D39" s="8"/>
      <c r="E39" s="8"/>
    </row>
  </sheetData>
  <mergeCells count="34">
    <mergeCell ref="C37:D37"/>
    <mergeCell ref="C12:D12"/>
    <mergeCell ref="C11:D11"/>
    <mergeCell ref="A17:D17"/>
    <mergeCell ref="A19:D19"/>
    <mergeCell ref="C29:D29"/>
    <mergeCell ref="C27:D27"/>
    <mergeCell ref="A30:C30"/>
    <mergeCell ref="D30:E30"/>
    <mergeCell ref="C22:D22"/>
    <mergeCell ref="C20:D20"/>
    <mergeCell ref="C18:D18"/>
    <mergeCell ref="C28:D28"/>
    <mergeCell ref="C16:D16"/>
    <mergeCell ref="A6:B6"/>
    <mergeCell ref="C6:E6"/>
    <mergeCell ref="A34:E34"/>
    <mergeCell ref="C35:D35"/>
    <mergeCell ref="C8:D8"/>
    <mergeCell ref="A1:D1"/>
    <mergeCell ref="A2:D2"/>
    <mergeCell ref="A7:E7"/>
    <mergeCell ref="A26:E26"/>
    <mergeCell ref="C9:D9"/>
    <mergeCell ref="A3:E3"/>
    <mergeCell ref="A4:D4"/>
    <mergeCell ref="A5:D5"/>
    <mergeCell ref="C15:D15"/>
    <mergeCell ref="C10:D10"/>
    <mergeCell ref="C23:D23"/>
    <mergeCell ref="C14:D14"/>
    <mergeCell ref="C13:D13"/>
    <mergeCell ref="A24:D24"/>
    <mergeCell ref="A21:D21"/>
  </mergeCells>
  <printOptions horizontalCentered="1"/>
  <pageMargins left="0.78740157480314965" right="0.78740157480314965" top="0.59055118110236227" bottom="0.59055118110236227" header="0.51181102362204722" footer="0.51181102362204722"/>
  <pageSetup paperSize="9" scale="95"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showGridLines="0" view="pageBreakPreview" zoomScale="60" zoomScaleNormal="100" workbookViewId="0">
      <selection activeCell="C46" sqref="C46"/>
    </sheetView>
  </sheetViews>
  <sheetFormatPr baseColWidth="10" defaultRowHeight="10.199999999999999" x14ac:dyDescent="0.3"/>
  <cols>
    <col min="1" max="1" width="5.77734375" style="54" customWidth="1"/>
    <col min="2" max="2" width="40.77734375" style="54" customWidth="1"/>
    <col min="3" max="5" width="13.77734375" style="54" customWidth="1"/>
    <col min="6" max="16384" width="11.5546875" style="54"/>
  </cols>
  <sheetData>
    <row r="1" spans="1:6" ht="13.2" x14ac:dyDescent="0.3">
      <c r="A1" s="516" t="s">
        <v>966</v>
      </c>
      <c r="B1" s="517"/>
      <c r="C1" s="517"/>
      <c r="D1" s="517"/>
      <c r="E1" s="517"/>
      <c r="F1" s="78" t="s">
        <v>965</v>
      </c>
    </row>
    <row r="2" spans="1:6" ht="13.2" x14ac:dyDescent="0.3">
      <c r="A2" s="516" t="s">
        <v>964</v>
      </c>
      <c r="B2" s="517"/>
      <c r="C2" s="517"/>
      <c r="D2" s="517"/>
      <c r="E2" s="517"/>
      <c r="F2" s="78">
        <v>2</v>
      </c>
    </row>
    <row r="3" spans="1:6" ht="13.2" x14ac:dyDescent="0.3">
      <c r="A3" s="518" t="s">
        <v>977</v>
      </c>
      <c r="B3" s="519"/>
      <c r="C3" s="519"/>
      <c r="D3" s="519"/>
      <c r="E3" s="519"/>
      <c r="F3" s="519"/>
    </row>
    <row r="4" spans="1:6" ht="13.2" x14ac:dyDescent="0.3">
      <c r="A4" s="518" t="s">
        <v>962</v>
      </c>
      <c r="B4" s="519"/>
      <c r="C4" s="519"/>
      <c r="D4" s="519"/>
      <c r="E4" s="519"/>
      <c r="F4" s="519"/>
    </row>
    <row r="5" spans="1:6" ht="20.399999999999999" x14ac:dyDescent="0.3">
      <c r="A5" s="86" t="s">
        <v>814</v>
      </c>
      <c r="B5" s="85" t="s">
        <v>629</v>
      </c>
      <c r="C5" s="134" t="s">
        <v>946</v>
      </c>
      <c r="D5" s="134" t="s">
        <v>945</v>
      </c>
      <c r="E5" s="85" t="s">
        <v>369</v>
      </c>
      <c r="F5" s="188"/>
    </row>
    <row r="6" spans="1:6" ht="13.2" x14ac:dyDescent="0.3">
      <c r="A6" s="520" t="s">
        <v>976</v>
      </c>
      <c r="B6" s="521"/>
      <c r="C6" s="152">
        <f>C7</f>
        <v>694303625.00999999</v>
      </c>
      <c r="D6" s="152">
        <f>D20</f>
        <v>342557429.46999997</v>
      </c>
      <c r="E6" s="152">
        <f>D6+C6</f>
        <v>1036861054.48</v>
      </c>
      <c r="F6" s="187"/>
    </row>
    <row r="7" spans="1:6" ht="13.2" x14ac:dyDescent="0.3">
      <c r="A7" s="524" t="s">
        <v>943</v>
      </c>
      <c r="B7" s="525"/>
      <c r="C7" s="159">
        <f>SUM(C8:C$19)</f>
        <v>694303625.00999999</v>
      </c>
      <c r="D7" s="177">
        <v>0</v>
      </c>
      <c r="E7" s="177">
        <v>0</v>
      </c>
    </row>
    <row r="8" spans="1:6" x14ac:dyDescent="0.3">
      <c r="A8" s="181" t="s">
        <v>795</v>
      </c>
      <c r="B8" s="127" t="s">
        <v>794</v>
      </c>
      <c r="C8" s="64">
        <v>0</v>
      </c>
      <c r="D8" s="180">
        <v>0</v>
      </c>
      <c r="E8" s="180"/>
    </row>
    <row r="9" spans="1:6" x14ac:dyDescent="0.3">
      <c r="A9" s="181" t="s">
        <v>838</v>
      </c>
      <c r="B9" s="127" t="s">
        <v>837</v>
      </c>
      <c r="C9" s="64">
        <v>0</v>
      </c>
      <c r="D9" s="180">
        <v>0</v>
      </c>
      <c r="E9" s="180"/>
    </row>
    <row r="10" spans="1:6" x14ac:dyDescent="0.3">
      <c r="A10" s="181" t="s">
        <v>798</v>
      </c>
      <c r="B10" s="127" t="s">
        <v>836</v>
      </c>
      <c r="C10" s="64">
        <v>183588945.75999999</v>
      </c>
      <c r="D10" s="180">
        <v>0</v>
      </c>
      <c r="E10" s="180"/>
    </row>
    <row r="11" spans="1:6" ht="20.399999999999999" x14ac:dyDescent="0.3">
      <c r="A11" s="181" t="s">
        <v>835</v>
      </c>
      <c r="B11" s="127" t="s">
        <v>975</v>
      </c>
      <c r="C11" s="64">
        <v>10172440.869999999</v>
      </c>
      <c r="D11" s="180">
        <v>0</v>
      </c>
      <c r="E11" s="180"/>
    </row>
    <row r="12" spans="1:6" x14ac:dyDescent="0.3">
      <c r="A12" s="181" t="s">
        <v>833</v>
      </c>
      <c r="B12" s="127" t="s">
        <v>871</v>
      </c>
      <c r="C12" s="64">
        <v>317696060.29000002</v>
      </c>
      <c r="D12" s="180">
        <v>0</v>
      </c>
      <c r="E12" s="180"/>
    </row>
    <row r="13" spans="1:6" x14ac:dyDescent="0.3">
      <c r="A13" s="181" t="s">
        <v>831</v>
      </c>
      <c r="B13" s="127" t="s">
        <v>974</v>
      </c>
      <c r="C13" s="64">
        <v>17737239.309999999</v>
      </c>
      <c r="D13" s="180">
        <v>0</v>
      </c>
      <c r="E13" s="180"/>
    </row>
    <row r="14" spans="1:6" x14ac:dyDescent="0.3">
      <c r="A14" s="181" t="s">
        <v>829</v>
      </c>
      <c r="B14" s="127" t="s">
        <v>973</v>
      </c>
      <c r="C14" s="64">
        <v>0</v>
      </c>
      <c r="D14" s="180">
        <v>0</v>
      </c>
      <c r="E14" s="180"/>
    </row>
    <row r="15" spans="1:6" x14ac:dyDescent="0.3">
      <c r="A15" s="181" t="s">
        <v>827</v>
      </c>
      <c r="B15" s="127" t="s">
        <v>972</v>
      </c>
      <c r="C15" s="64">
        <v>139468360.56999999</v>
      </c>
      <c r="D15" s="180">
        <v>0</v>
      </c>
      <c r="E15" s="180"/>
    </row>
    <row r="16" spans="1:6" x14ac:dyDescent="0.3">
      <c r="A16" s="181" t="s">
        <v>372</v>
      </c>
      <c r="B16" s="127" t="s">
        <v>971</v>
      </c>
      <c r="C16" s="64">
        <v>0</v>
      </c>
      <c r="D16" s="180">
        <v>0</v>
      </c>
      <c r="E16" s="180"/>
    </row>
    <row r="17" spans="1:5" ht="20.399999999999999" x14ac:dyDescent="0.3">
      <c r="A17" s="181" t="s">
        <v>793</v>
      </c>
      <c r="B17" s="127" t="s">
        <v>792</v>
      </c>
      <c r="C17" s="64">
        <v>10930000</v>
      </c>
      <c r="D17" s="180">
        <v>0</v>
      </c>
      <c r="E17" s="180"/>
    </row>
    <row r="18" spans="1:5" x14ac:dyDescent="0.3">
      <c r="A18" s="181" t="s">
        <v>768</v>
      </c>
      <c r="B18" s="127" t="s">
        <v>789</v>
      </c>
      <c r="C18" s="64">
        <v>14710578.210000001</v>
      </c>
      <c r="D18" s="180">
        <v>0</v>
      </c>
      <c r="E18" s="180"/>
    </row>
    <row r="19" spans="1:5" x14ac:dyDescent="0.3">
      <c r="A19" s="181" t="s">
        <v>954</v>
      </c>
      <c r="B19" s="127" t="s">
        <v>970</v>
      </c>
      <c r="C19" s="64">
        <v>0</v>
      </c>
      <c r="D19" s="180">
        <v>0</v>
      </c>
      <c r="E19" s="180"/>
    </row>
    <row r="20" spans="1:5" ht="13.2" x14ac:dyDescent="0.3">
      <c r="A20" s="522" t="s">
        <v>941</v>
      </c>
      <c r="B20" s="523"/>
      <c r="C20" s="157">
        <v>0</v>
      </c>
      <c r="D20" s="71">
        <f>SUM(D21:D$22)</f>
        <v>342557429.46999997</v>
      </c>
      <c r="E20" s="157">
        <v>0</v>
      </c>
    </row>
    <row r="21" spans="1:5" ht="20.399999999999999" x14ac:dyDescent="0.3">
      <c r="A21" s="186" t="s">
        <v>951</v>
      </c>
      <c r="B21" s="185" t="s">
        <v>717</v>
      </c>
      <c r="C21" s="184">
        <v>0</v>
      </c>
      <c r="D21" s="79">
        <v>332689992.07999998</v>
      </c>
      <c r="E21" s="184"/>
    </row>
    <row r="22" spans="1:5" x14ac:dyDescent="0.3">
      <c r="A22" s="176" t="s">
        <v>950</v>
      </c>
      <c r="B22" s="175" t="s">
        <v>739</v>
      </c>
      <c r="C22" s="61">
        <v>0</v>
      </c>
      <c r="D22" s="60">
        <v>9867437.3900000006</v>
      </c>
      <c r="E22" s="61"/>
    </row>
    <row r="23" spans="1:5" x14ac:dyDescent="0.3">
      <c r="A23" s="122"/>
      <c r="B23" s="122"/>
      <c r="C23" s="174"/>
      <c r="D23" s="174"/>
      <c r="E23" s="174"/>
    </row>
    <row r="24" spans="1:5" ht="13.2" x14ac:dyDescent="0.3">
      <c r="A24" s="528" t="s">
        <v>716</v>
      </c>
      <c r="B24" s="529"/>
      <c r="C24" s="151"/>
      <c r="D24" s="151"/>
      <c r="E24" s="152"/>
    </row>
    <row r="25" spans="1:5" ht="13.2" x14ac:dyDescent="0.3">
      <c r="A25" s="526" t="s">
        <v>900</v>
      </c>
      <c r="B25" s="527"/>
      <c r="C25" s="150"/>
      <c r="D25" s="150"/>
      <c r="E25" s="57">
        <v>231582978.88</v>
      </c>
    </row>
    <row r="26" spans="1:5" x14ac:dyDescent="0.3">
      <c r="A26" s="121" t="s">
        <v>372</v>
      </c>
    </row>
    <row r="27" spans="1:5" ht="20.399999999999999" x14ac:dyDescent="0.3">
      <c r="A27" s="182" t="s">
        <v>814</v>
      </c>
      <c r="B27" s="134" t="s">
        <v>371</v>
      </c>
      <c r="C27" s="134" t="s">
        <v>946</v>
      </c>
      <c r="D27" s="134" t="s">
        <v>945</v>
      </c>
      <c r="E27" s="134" t="s">
        <v>369</v>
      </c>
    </row>
    <row r="28" spans="1:5" ht="13.2" x14ac:dyDescent="0.3">
      <c r="A28" s="520" t="s">
        <v>969</v>
      </c>
      <c r="B28" s="521"/>
      <c r="C28" s="152">
        <f>C29</f>
        <v>1307577906.5800002</v>
      </c>
      <c r="D28" s="152">
        <f>D38</f>
        <v>371596924.79000002</v>
      </c>
      <c r="E28" s="152">
        <f>D28+C28</f>
        <v>1679174831.3700001</v>
      </c>
    </row>
    <row r="29" spans="1:5" ht="13.2" x14ac:dyDescent="0.3">
      <c r="A29" s="524" t="s">
        <v>943</v>
      </c>
      <c r="B29" s="525"/>
      <c r="C29" s="159">
        <f>SUM(C30:C$37)</f>
        <v>1307577906.5800002</v>
      </c>
      <c r="D29" s="177">
        <v>0</v>
      </c>
      <c r="E29" s="177">
        <v>0</v>
      </c>
    </row>
    <row r="30" spans="1:5" x14ac:dyDescent="0.3">
      <c r="A30" s="181" t="s">
        <v>705</v>
      </c>
      <c r="B30" s="127" t="s">
        <v>704</v>
      </c>
      <c r="C30" s="64">
        <v>210683067.49000001</v>
      </c>
      <c r="D30" s="180">
        <v>0</v>
      </c>
      <c r="E30" s="180"/>
    </row>
    <row r="31" spans="1:5" x14ac:dyDescent="0.3">
      <c r="A31" s="181" t="s">
        <v>703</v>
      </c>
      <c r="B31" s="127" t="s">
        <v>702</v>
      </c>
      <c r="C31" s="64">
        <v>254941144.33000001</v>
      </c>
      <c r="D31" s="180">
        <v>0</v>
      </c>
      <c r="E31" s="180"/>
    </row>
    <row r="32" spans="1:5" x14ac:dyDescent="0.3">
      <c r="A32" s="181" t="s">
        <v>701</v>
      </c>
      <c r="B32" s="127" t="s">
        <v>700</v>
      </c>
      <c r="C32" s="64">
        <v>765</v>
      </c>
      <c r="D32" s="180">
        <v>0</v>
      </c>
      <c r="E32" s="180"/>
    </row>
    <row r="33" spans="1:5" x14ac:dyDescent="0.3">
      <c r="A33" s="181" t="s">
        <v>699</v>
      </c>
      <c r="B33" s="127" t="s">
        <v>698</v>
      </c>
      <c r="C33" s="64">
        <v>760701260.28999996</v>
      </c>
      <c r="D33" s="180">
        <v>0</v>
      </c>
      <c r="E33" s="180"/>
    </row>
    <row r="34" spans="1:5" x14ac:dyDescent="0.3">
      <c r="A34" s="181" t="s">
        <v>697</v>
      </c>
      <c r="B34" s="127" t="s">
        <v>696</v>
      </c>
      <c r="C34" s="64">
        <v>880844.23</v>
      </c>
      <c r="D34" s="180">
        <v>0</v>
      </c>
      <c r="E34" s="180"/>
    </row>
    <row r="35" spans="1:5" x14ac:dyDescent="0.3">
      <c r="A35" s="181" t="s">
        <v>694</v>
      </c>
      <c r="B35" s="127" t="s">
        <v>725</v>
      </c>
      <c r="C35" s="64">
        <v>76294679.540000007</v>
      </c>
      <c r="D35" s="180">
        <v>0</v>
      </c>
      <c r="E35" s="180"/>
    </row>
    <row r="36" spans="1:5" x14ac:dyDescent="0.3">
      <c r="A36" s="181" t="s">
        <v>692</v>
      </c>
      <c r="B36" s="127" t="s">
        <v>724</v>
      </c>
      <c r="C36" s="64">
        <v>3576145.7</v>
      </c>
      <c r="D36" s="180">
        <v>0</v>
      </c>
      <c r="E36" s="180"/>
    </row>
    <row r="37" spans="1:5" x14ac:dyDescent="0.3">
      <c r="A37" s="181" t="s">
        <v>690</v>
      </c>
      <c r="B37" s="127" t="s">
        <v>723</v>
      </c>
      <c r="C37" s="64">
        <v>500000</v>
      </c>
      <c r="D37" s="180">
        <v>0</v>
      </c>
      <c r="E37" s="180"/>
    </row>
    <row r="38" spans="1:5" ht="13.2" x14ac:dyDescent="0.3">
      <c r="A38" s="522" t="s">
        <v>941</v>
      </c>
      <c r="B38" s="523"/>
      <c r="C38" s="157">
        <v>0</v>
      </c>
      <c r="D38" s="71">
        <f>SUM(D39:D$40)</f>
        <v>371596924.79000002</v>
      </c>
      <c r="E38" s="157">
        <v>0</v>
      </c>
    </row>
    <row r="39" spans="1:5" x14ac:dyDescent="0.3">
      <c r="A39" s="186" t="s">
        <v>368</v>
      </c>
      <c r="B39" s="185" t="s">
        <v>968</v>
      </c>
      <c r="C39" s="184">
        <v>0</v>
      </c>
      <c r="D39" s="79">
        <v>0</v>
      </c>
      <c r="E39" s="184"/>
    </row>
    <row r="40" spans="1:5" ht="20.399999999999999" x14ac:dyDescent="0.3">
      <c r="A40" s="176" t="s">
        <v>636</v>
      </c>
      <c r="B40" s="175" t="s">
        <v>717</v>
      </c>
      <c r="C40" s="61">
        <v>0</v>
      </c>
      <c r="D40" s="60">
        <v>371596924.79000002</v>
      </c>
      <c r="E40" s="61"/>
    </row>
    <row r="41" spans="1:5" x14ac:dyDescent="0.3">
      <c r="A41" s="122"/>
      <c r="B41" s="122"/>
      <c r="C41" s="174"/>
      <c r="D41" s="174"/>
      <c r="E41" s="174"/>
    </row>
    <row r="42" spans="1:5" ht="13.2" x14ac:dyDescent="0.3">
      <c r="A42" s="528" t="s">
        <v>716</v>
      </c>
      <c r="B42" s="529"/>
      <c r="C42" s="151"/>
      <c r="D42" s="151"/>
      <c r="E42" s="152"/>
    </row>
    <row r="43" spans="1:5" ht="13.2" x14ac:dyDescent="0.3">
      <c r="A43" s="526" t="s">
        <v>940</v>
      </c>
      <c r="B43" s="527"/>
      <c r="C43" s="150"/>
      <c r="D43" s="150"/>
      <c r="E43" s="57"/>
    </row>
    <row r="44" spans="1:5" x14ac:dyDescent="0.3">
      <c r="A44" s="54" t="s">
        <v>967</v>
      </c>
    </row>
  </sheetData>
  <mergeCells count="14">
    <mergeCell ref="A28:B28"/>
    <mergeCell ref="A20:B20"/>
    <mergeCell ref="A7:B7"/>
    <mergeCell ref="A43:B43"/>
    <mergeCell ref="A25:B25"/>
    <mergeCell ref="A42:B42"/>
    <mergeCell ref="A24:B24"/>
    <mergeCell ref="A38:B38"/>
    <mergeCell ref="A29:B29"/>
    <mergeCell ref="A1:E1"/>
    <mergeCell ref="A2:E2"/>
    <mergeCell ref="A3:F3"/>
    <mergeCell ref="A4:F4"/>
    <mergeCell ref="A6:B6"/>
  </mergeCells>
  <printOptions horizontalCentered="1"/>
  <pageMargins left="0.78740157480314965" right="0.78740157480314965" top="0.59055118110236227" bottom="0.59055118110236227" header="0.51181102362204722" footer="0.51181102362204722"/>
  <pageSetup paperSize="9" scale="84" orientation="landscape" r:id="rId1"/>
  <headerFooter alignWithMargins="0"/>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26</vt:i4>
      </vt:variant>
      <vt:variant>
        <vt:lpstr>Plages nommées</vt:lpstr>
      </vt:variant>
      <vt:variant>
        <vt:i4>21</vt:i4>
      </vt:variant>
    </vt:vector>
  </HeadingPairs>
  <TitlesOfParts>
    <vt:vector size="47" baseType="lpstr">
      <vt:lpstr>Pageca711</vt:lpstr>
      <vt:lpstr>Pageca712</vt:lpstr>
      <vt:lpstr>Pageca713</vt:lpstr>
      <vt:lpstr>pageca714</vt:lpstr>
      <vt:lpstr>pageca715</vt:lpstr>
      <vt:lpstr>pageca716</vt:lpstr>
      <vt:lpstr>pageca717</vt:lpstr>
      <vt:lpstr>pageca718</vt:lpstr>
      <vt:lpstr>pageca719</vt:lpstr>
      <vt:lpstr>pageca7110</vt:lpstr>
      <vt:lpstr>Pageca7111</vt:lpstr>
      <vt:lpstr>pageca7112</vt:lpstr>
      <vt:lpstr>pageca7113</vt:lpstr>
      <vt:lpstr>pageca7114</vt:lpstr>
      <vt:lpstr>pageca7115</vt:lpstr>
      <vt:lpstr>pageca7116</vt:lpstr>
      <vt:lpstr>pageca7117</vt:lpstr>
      <vt:lpstr>pageca7118</vt:lpstr>
      <vt:lpstr>pageca7119</vt:lpstr>
      <vt:lpstr>pageca7120</vt:lpstr>
      <vt:lpstr>pageca7121</vt:lpstr>
      <vt:lpstr>pageca7122</vt:lpstr>
      <vt:lpstr>pageca7123</vt:lpstr>
      <vt:lpstr>pageca7124</vt:lpstr>
      <vt:lpstr>pageca7125</vt:lpstr>
      <vt:lpstr>pageca7126</vt:lpstr>
      <vt:lpstr>pageca7110!Impression_des_titres</vt:lpstr>
      <vt:lpstr>pageca7113!Impression_des_titres</vt:lpstr>
      <vt:lpstr>pageca7114!Impression_des_titres</vt:lpstr>
      <vt:lpstr>pageca7115!Impression_des_titres</vt:lpstr>
      <vt:lpstr>pageca7116!Impression_des_titres</vt:lpstr>
      <vt:lpstr>pageca7117!Impression_des_titres</vt:lpstr>
      <vt:lpstr>pageca7118!Impression_des_titres</vt:lpstr>
      <vt:lpstr>pageca7119!Impression_des_titres</vt:lpstr>
      <vt:lpstr>pageca7120!Impression_des_titres</vt:lpstr>
      <vt:lpstr>pageca7121!Impression_des_titres</vt:lpstr>
      <vt:lpstr>pageca7122!Impression_des_titres</vt:lpstr>
      <vt:lpstr>pageca7123!Impression_des_titres</vt:lpstr>
      <vt:lpstr>pageca7124!Impression_des_titres</vt:lpstr>
      <vt:lpstr>pageca7125!Impression_des_titres</vt:lpstr>
      <vt:lpstr>pageca7126!Impression_des_titres</vt:lpstr>
      <vt:lpstr>pageca714!Impression_des_titres</vt:lpstr>
      <vt:lpstr>pageca715!Impression_des_titres</vt:lpstr>
      <vt:lpstr>pageca716!Impression_des_titres</vt:lpstr>
      <vt:lpstr>pageca717!Impression_des_titres</vt:lpstr>
      <vt:lpstr>pageca718!Impression_des_titres</vt:lpstr>
      <vt:lpstr>pageca719!Impression_des_titres</vt:lpstr>
    </vt:vector>
  </TitlesOfParts>
  <Company>CRPACA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AMEVET Frédéric</dc:creator>
  <cp:lastModifiedBy>AMEVET Frédéric</cp:lastModifiedBy>
  <cp:lastPrinted>2017-06-07T07:34:47Z</cp:lastPrinted>
  <dcterms:created xsi:type="dcterms:W3CDTF">2017-05-30T12:59:46Z</dcterms:created>
  <dcterms:modified xsi:type="dcterms:W3CDTF">2017-06-07T07:34:52Z</dcterms:modified>
</cp:coreProperties>
</file>