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DFCG\SEB\EXERCICE 2015\COMPTE ADMINISTRATIF 2015\MAQUETTE\DOC COMPTABLE\"/>
    </mc:Choice>
  </mc:AlternateContent>
  <bookViews>
    <workbookView xWindow="0" yWindow="0" windowWidth="23040" windowHeight="8904" activeTab="3"/>
  </bookViews>
  <sheets>
    <sheet name="Pageca711" sheetId="29" r:id="rId1"/>
    <sheet name="Pageca712" sheetId="28" r:id="rId2"/>
    <sheet name="Feuil30" sheetId="30" r:id="rId3"/>
    <sheet name="Pageca713" sheetId="27" r:id="rId4"/>
    <sheet name="pageca714" sheetId="26" r:id="rId5"/>
    <sheet name="pageca715" sheetId="25" r:id="rId6"/>
    <sheet name="Feuil31" sheetId="31" r:id="rId7"/>
    <sheet name="pageca716" sheetId="24" r:id="rId8"/>
    <sheet name="Feuil32" sheetId="32" r:id="rId9"/>
    <sheet name="pageca717" sheetId="23" r:id="rId10"/>
    <sheet name="pageca718" sheetId="22" r:id="rId11"/>
    <sheet name="Feuil33" sheetId="33" r:id="rId12"/>
    <sheet name="pageca719" sheetId="21" r:id="rId13"/>
    <sheet name="pageca7110" sheetId="20" r:id="rId14"/>
    <sheet name="Feuil34" sheetId="34" r:id="rId15"/>
    <sheet name="Pageca7111" sheetId="19" r:id="rId16"/>
    <sheet name="Feuil35" sheetId="35" r:id="rId17"/>
    <sheet name="pageca7112" sheetId="18" r:id="rId18"/>
    <sheet name="pageca7113" sheetId="17" r:id="rId19"/>
    <sheet name="pageca7115" sheetId="15" r:id="rId20"/>
    <sheet name="pageca7116" sheetId="14" r:id="rId21"/>
    <sheet name="pageca7117" sheetId="13" r:id="rId22"/>
    <sheet name="pageca7118" sheetId="12" r:id="rId23"/>
    <sheet name="pageca7119" sheetId="11" r:id="rId24"/>
    <sheet name="pageca7120" sheetId="10" r:id="rId25"/>
    <sheet name="Feuil36" sheetId="36" r:id="rId26"/>
    <sheet name="pageca7121" sheetId="9" r:id="rId27"/>
    <sheet name="pageca7122" sheetId="8" r:id="rId28"/>
    <sheet name="pageca7123" sheetId="7" r:id="rId29"/>
    <sheet name="pageca7124" sheetId="6" r:id="rId30"/>
    <sheet name="pageca7125" sheetId="5" r:id="rId31"/>
    <sheet name="pageca7126" sheetId="4" r:id="rId32"/>
  </sheets>
  <definedNames>
    <definedName name="______________________________val1">#REF!</definedName>
    <definedName name="______________________________val10">#REF!</definedName>
    <definedName name="______________________________val11">#REF!</definedName>
    <definedName name="______________________________val12">#REF!</definedName>
    <definedName name="______________________________val12763">#REF!</definedName>
    <definedName name="______________________________val2">#REF!</definedName>
    <definedName name="______________________________val22763">#REF!</definedName>
    <definedName name="______________________________val3">#REF!</definedName>
    <definedName name="______________________________val32763">#REF!</definedName>
    <definedName name="______________________________val4">#REF!</definedName>
    <definedName name="______________________________val42763">#REF!</definedName>
    <definedName name="______________________________val5">#REF!</definedName>
    <definedName name="______________________________val6">#REF!</definedName>
    <definedName name="______________________________val7">#REF!</definedName>
    <definedName name="______________________________val8">#REF!</definedName>
    <definedName name="______________________________val9">#REF!</definedName>
    <definedName name="_____________________________val1">#REF!</definedName>
    <definedName name="_____________________________val10">#REF!</definedName>
    <definedName name="_____________________________val11">#REF!</definedName>
    <definedName name="_____________________________val12">#REF!</definedName>
    <definedName name="_____________________________val12763">#REF!</definedName>
    <definedName name="_____________________________val2">#REF!</definedName>
    <definedName name="_____________________________val22763">#REF!</definedName>
    <definedName name="_____________________________val3">#REF!</definedName>
    <definedName name="_____________________________val32763">#REF!</definedName>
    <definedName name="_____________________________val4">#REF!</definedName>
    <definedName name="_____________________________val42763">#REF!</definedName>
    <definedName name="_____________________________val5">#REF!</definedName>
    <definedName name="_____________________________val6">#REF!</definedName>
    <definedName name="_____________________________val7">#REF!</definedName>
    <definedName name="_____________________________val8">#REF!</definedName>
    <definedName name="_____________________________val9">#REF!</definedName>
    <definedName name="____________________________val1" localSheetId="1">#REF!</definedName>
    <definedName name="____________________________val10" localSheetId="1">#REF!</definedName>
    <definedName name="____________________________val11" localSheetId="1">#REF!</definedName>
    <definedName name="____________________________val12" localSheetId="1">#REF!</definedName>
    <definedName name="____________________________val12763" localSheetId="1">#REF!</definedName>
    <definedName name="____________________________val13">#REF!</definedName>
    <definedName name="____________________________val14">#REF!</definedName>
    <definedName name="____________________________val15">#REF!</definedName>
    <definedName name="____________________________val2" localSheetId="1">#REF!</definedName>
    <definedName name="____________________________val22763" localSheetId="1">#REF!</definedName>
    <definedName name="____________________________val3" localSheetId="1">#REF!</definedName>
    <definedName name="____________________________val32763" localSheetId="1">#REF!</definedName>
    <definedName name="____________________________val4" localSheetId="1">#REF!</definedName>
    <definedName name="____________________________val42763" localSheetId="1">#REF!</definedName>
    <definedName name="____________________________val5" localSheetId="1">#REF!</definedName>
    <definedName name="____________________________val50">#REF!</definedName>
    <definedName name="____________________________val52">#REF!</definedName>
    <definedName name="____________________________val53">#REF!</definedName>
    <definedName name="____________________________val6" localSheetId="1">#REF!</definedName>
    <definedName name="____________________________val7" localSheetId="1">#REF!</definedName>
    <definedName name="____________________________val8" localSheetId="1">#REF!</definedName>
    <definedName name="____________________________val9" localSheetId="1">#REF!</definedName>
    <definedName name="____________________________val99">#REF!</definedName>
    <definedName name="____________________________vil5">#REF!</definedName>
    <definedName name="____________________________vil6">#REF!</definedName>
    <definedName name="___________________________val1">#REF!</definedName>
    <definedName name="___________________________val10">#REF!</definedName>
    <definedName name="___________________________val11">#REF!</definedName>
    <definedName name="___________________________val12">#REF!</definedName>
    <definedName name="___________________________val12763">#REF!</definedName>
    <definedName name="___________________________val13">#REF!</definedName>
    <definedName name="___________________________val14">#REF!</definedName>
    <definedName name="___________________________val15">#REF!</definedName>
    <definedName name="___________________________val2">#REF!</definedName>
    <definedName name="___________________________val22763">#REF!</definedName>
    <definedName name="___________________________val3">#REF!</definedName>
    <definedName name="___________________________val32763">#REF!</definedName>
    <definedName name="___________________________val4">#REF!</definedName>
    <definedName name="___________________________val42763">#REF!</definedName>
    <definedName name="___________________________val5">#REF!</definedName>
    <definedName name="___________________________val50">#REF!</definedName>
    <definedName name="___________________________val52">#REF!</definedName>
    <definedName name="___________________________val53">#REF!</definedName>
    <definedName name="___________________________val6">#REF!</definedName>
    <definedName name="___________________________val7">#REF!</definedName>
    <definedName name="___________________________val8">#REF!</definedName>
    <definedName name="___________________________val9">#REF!</definedName>
    <definedName name="___________________________val99">#REF!</definedName>
    <definedName name="___________________________vil5">#REF!</definedName>
    <definedName name="___________________________vil6">#REF!</definedName>
    <definedName name="__________________________val1" localSheetId="3">#REF!</definedName>
    <definedName name="__________________________val10" localSheetId="3">#REF!</definedName>
    <definedName name="__________________________val11" localSheetId="3">#REF!</definedName>
    <definedName name="__________________________val12" localSheetId="3">#REF!</definedName>
    <definedName name="__________________________val12763" localSheetId="3">#REF!</definedName>
    <definedName name="__________________________val13">#REF!</definedName>
    <definedName name="__________________________val14">#REF!</definedName>
    <definedName name="__________________________val15">#REF!</definedName>
    <definedName name="__________________________val2" localSheetId="3">#REF!</definedName>
    <definedName name="__________________________val22763" localSheetId="3">#REF!</definedName>
    <definedName name="__________________________val3" localSheetId="3">#REF!</definedName>
    <definedName name="__________________________val32763" localSheetId="3">#REF!</definedName>
    <definedName name="__________________________val4" localSheetId="3">#REF!</definedName>
    <definedName name="__________________________val42763" localSheetId="3">#REF!</definedName>
    <definedName name="__________________________val5" localSheetId="3">#REF!</definedName>
    <definedName name="__________________________val50">#REF!</definedName>
    <definedName name="__________________________val52">#REF!</definedName>
    <definedName name="__________________________val53">#REF!</definedName>
    <definedName name="__________________________val6" localSheetId="3">#REF!</definedName>
    <definedName name="__________________________val7" localSheetId="3">#REF!</definedName>
    <definedName name="__________________________val8" localSheetId="3">#REF!</definedName>
    <definedName name="__________________________val9" localSheetId="3">#REF!</definedName>
    <definedName name="__________________________val99">#REF!</definedName>
    <definedName name="__________________________vil5">#REF!</definedName>
    <definedName name="__________________________vil6">#REF!</definedName>
    <definedName name="_________________________val1">#REF!</definedName>
    <definedName name="_________________________val10">#REF!</definedName>
    <definedName name="_________________________val11">#REF!</definedName>
    <definedName name="_________________________val12">#REF!</definedName>
    <definedName name="_________________________val12763">#REF!</definedName>
    <definedName name="_________________________val13">#REF!</definedName>
    <definedName name="_________________________val14">#REF!</definedName>
    <definedName name="_________________________val15">#REF!</definedName>
    <definedName name="_________________________val2">#REF!</definedName>
    <definedName name="_________________________val22763">#REF!</definedName>
    <definedName name="_________________________val3">#REF!</definedName>
    <definedName name="_________________________val32763">#REF!</definedName>
    <definedName name="_________________________val4">#REF!</definedName>
    <definedName name="_________________________val42763">#REF!</definedName>
    <definedName name="_________________________val5">#REF!</definedName>
    <definedName name="_________________________val50">#REF!</definedName>
    <definedName name="_________________________val52">#REF!</definedName>
    <definedName name="_________________________val53">#REF!</definedName>
    <definedName name="_________________________val6">#REF!</definedName>
    <definedName name="_________________________val7">#REF!</definedName>
    <definedName name="_________________________val8">#REF!</definedName>
    <definedName name="_________________________val9">#REF!</definedName>
    <definedName name="_________________________val99">#REF!</definedName>
    <definedName name="_________________________vil5">#REF!</definedName>
    <definedName name="_________________________vil6">#REF!</definedName>
    <definedName name="________________________val1">#REF!</definedName>
    <definedName name="________________________val10">#REF!</definedName>
    <definedName name="________________________val11">#REF!</definedName>
    <definedName name="________________________val12">#REF!</definedName>
    <definedName name="________________________val12763">#REF!</definedName>
    <definedName name="________________________val13">#REF!</definedName>
    <definedName name="________________________val14">#REF!</definedName>
    <definedName name="________________________val15">#REF!</definedName>
    <definedName name="________________________val2">#REF!</definedName>
    <definedName name="________________________val22763">#REF!</definedName>
    <definedName name="________________________val3">#REF!</definedName>
    <definedName name="________________________val32763">#REF!</definedName>
    <definedName name="________________________val4">#REF!</definedName>
    <definedName name="________________________val42763">#REF!</definedName>
    <definedName name="________________________val5">#REF!</definedName>
    <definedName name="________________________val50">#REF!</definedName>
    <definedName name="________________________val52">#REF!</definedName>
    <definedName name="________________________val53">#REF!</definedName>
    <definedName name="________________________val6">#REF!</definedName>
    <definedName name="________________________val7">#REF!</definedName>
    <definedName name="________________________val8">#REF!</definedName>
    <definedName name="________________________val9">#REF!</definedName>
    <definedName name="________________________val99">#REF!</definedName>
    <definedName name="________________________vil5">#REF!</definedName>
    <definedName name="________________________vil6">#REF!</definedName>
    <definedName name="_______________________val1">#REF!</definedName>
    <definedName name="_______________________val10">#REF!</definedName>
    <definedName name="_______________________val11">#REF!</definedName>
    <definedName name="_______________________val12">#REF!</definedName>
    <definedName name="_______________________val12763">#REF!</definedName>
    <definedName name="_______________________val13">#REF!</definedName>
    <definedName name="_______________________val14">#REF!</definedName>
    <definedName name="_______________________val15">#REF!</definedName>
    <definedName name="_______________________val2">#REF!</definedName>
    <definedName name="_______________________val22763">#REF!</definedName>
    <definedName name="_______________________val3">#REF!</definedName>
    <definedName name="_______________________val32763">#REF!</definedName>
    <definedName name="_______________________val4">#REF!</definedName>
    <definedName name="_______________________val42763">#REF!</definedName>
    <definedName name="_______________________val5">#REF!</definedName>
    <definedName name="_______________________val50">#REF!</definedName>
    <definedName name="_______________________val52">#REF!</definedName>
    <definedName name="_______________________val53">#REF!</definedName>
    <definedName name="_______________________val6">#REF!</definedName>
    <definedName name="_______________________val7">#REF!</definedName>
    <definedName name="_______________________val8">#REF!</definedName>
    <definedName name="_______________________val9">#REF!</definedName>
    <definedName name="_______________________val99">#REF!</definedName>
    <definedName name="_______________________vil5">#REF!</definedName>
    <definedName name="_______________________vil6">#REF!</definedName>
    <definedName name="______________________val1">#REF!</definedName>
    <definedName name="______________________val10">#REF!</definedName>
    <definedName name="______________________val11">#REF!</definedName>
    <definedName name="______________________val12">#REF!</definedName>
    <definedName name="______________________val12763">#REF!</definedName>
    <definedName name="______________________val13">#REF!</definedName>
    <definedName name="______________________val14">#REF!</definedName>
    <definedName name="______________________val15">#REF!</definedName>
    <definedName name="______________________val2">#REF!</definedName>
    <definedName name="______________________val22763">#REF!</definedName>
    <definedName name="______________________val3">#REF!</definedName>
    <definedName name="______________________val32763">#REF!</definedName>
    <definedName name="______________________val4">#REF!</definedName>
    <definedName name="______________________val42763">#REF!</definedName>
    <definedName name="______________________val5">#REF!</definedName>
    <definedName name="______________________val50">#REF!</definedName>
    <definedName name="______________________val52">#REF!</definedName>
    <definedName name="______________________val53">#REF!</definedName>
    <definedName name="______________________val6">#REF!</definedName>
    <definedName name="______________________val7">#REF!</definedName>
    <definedName name="______________________val8">#REF!</definedName>
    <definedName name="______________________val9">#REF!</definedName>
    <definedName name="______________________val99">#REF!</definedName>
    <definedName name="______________________vil5">#REF!</definedName>
    <definedName name="______________________vil6">#REF!</definedName>
    <definedName name="_____________________val1">#REF!</definedName>
    <definedName name="_____________________val10">#REF!</definedName>
    <definedName name="_____________________val11">#REF!</definedName>
    <definedName name="_____________________val12">#REF!</definedName>
    <definedName name="_____________________val12763">#REF!</definedName>
    <definedName name="_____________________val13">#REF!</definedName>
    <definedName name="_____________________val14">#REF!</definedName>
    <definedName name="_____________________val15">#REF!</definedName>
    <definedName name="_____________________val2">#REF!</definedName>
    <definedName name="_____________________val22763">#REF!</definedName>
    <definedName name="_____________________val3">#REF!</definedName>
    <definedName name="_____________________val32763">#REF!</definedName>
    <definedName name="_____________________val4">#REF!</definedName>
    <definedName name="_____________________val42763">#REF!</definedName>
    <definedName name="_____________________val5">#REF!</definedName>
    <definedName name="_____________________val50">#REF!</definedName>
    <definedName name="_____________________val52">#REF!</definedName>
    <definedName name="_____________________val53">#REF!</definedName>
    <definedName name="_____________________val6">#REF!</definedName>
    <definedName name="_____________________val7">#REF!</definedName>
    <definedName name="_____________________val8">#REF!</definedName>
    <definedName name="_____________________val9">#REF!</definedName>
    <definedName name="_____________________val99">#REF!</definedName>
    <definedName name="_____________________vil5">#REF!</definedName>
    <definedName name="_____________________vil6">#REF!</definedName>
    <definedName name="____________________val1">#REF!</definedName>
    <definedName name="____________________val10">#REF!</definedName>
    <definedName name="____________________val11">#REF!</definedName>
    <definedName name="____________________val12">#REF!</definedName>
    <definedName name="____________________val12763">#REF!</definedName>
    <definedName name="____________________val13">#REF!</definedName>
    <definedName name="____________________val14">#REF!</definedName>
    <definedName name="____________________val15">#REF!</definedName>
    <definedName name="____________________val2">#REF!</definedName>
    <definedName name="____________________val22763">#REF!</definedName>
    <definedName name="____________________val3">#REF!</definedName>
    <definedName name="____________________val32763">#REF!</definedName>
    <definedName name="____________________val4">#REF!</definedName>
    <definedName name="____________________val42763">#REF!</definedName>
    <definedName name="____________________val5">#REF!</definedName>
    <definedName name="____________________val50">#REF!</definedName>
    <definedName name="____________________val52">#REF!</definedName>
    <definedName name="____________________val53">#REF!</definedName>
    <definedName name="____________________val6">#REF!</definedName>
    <definedName name="____________________val7">#REF!</definedName>
    <definedName name="____________________val8">#REF!</definedName>
    <definedName name="____________________val9">#REF!</definedName>
    <definedName name="____________________val99">#REF!</definedName>
    <definedName name="____________________vil5">#REF!</definedName>
    <definedName name="____________________vil6">#REF!</definedName>
    <definedName name="___________________val1">#REF!</definedName>
    <definedName name="___________________val10">#REF!</definedName>
    <definedName name="___________________val11">#REF!</definedName>
    <definedName name="___________________val12">#REF!</definedName>
    <definedName name="___________________val12763">#REF!</definedName>
    <definedName name="___________________val13">#REF!</definedName>
    <definedName name="___________________val14">#REF!</definedName>
    <definedName name="___________________val15">#REF!</definedName>
    <definedName name="___________________val2">#REF!</definedName>
    <definedName name="___________________val22763">#REF!</definedName>
    <definedName name="___________________val3">#REF!</definedName>
    <definedName name="___________________val32763">#REF!</definedName>
    <definedName name="___________________val4">#REF!</definedName>
    <definedName name="___________________val42763">#REF!</definedName>
    <definedName name="___________________val5">#REF!</definedName>
    <definedName name="___________________val50">#REF!</definedName>
    <definedName name="___________________val52">#REF!</definedName>
    <definedName name="___________________val53">#REF!</definedName>
    <definedName name="___________________val6">#REF!</definedName>
    <definedName name="___________________val7">#REF!</definedName>
    <definedName name="___________________val8">#REF!</definedName>
    <definedName name="___________________val9">#REF!</definedName>
    <definedName name="___________________val99">#REF!</definedName>
    <definedName name="___________________vil5">#REF!</definedName>
    <definedName name="___________________vil6">#REF!</definedName>
    <definedName name="__________________val1">#REF!</definedName>
    <definedName name="__________________val10">#REF!</definedName>
    <definedName name="__________________val11">#REF!</definedName>
    <definedName name="__________________val12">#REF!</definedName>
    <definedName name="__________________val12763">#REF!</definedName>
    <definedName name="__________________val13">#REF!</definedName>
    <definedName name="__________________val14">#REF!</definedName>
    <definedName name="__________________val15">#REF!</definedName>
    <definedName name="__________________val2">#REF!</definedName>
    <definedName name="__________________val22763">#REF!</definedName>
    <definedName name="__________________val3">#REF!</definedName>
    <definedName name="__________________val32763">#REF!</definedName>
    <definedName name="__________________val4">#REF!</definedName>
    <definedName name="__________________val42763">#REF!</definedName>
    <definedName name="__________________val5">#REF!</definedName>
    <definedName name="__________________val50">#REF!</definedName>
    <definedName name="__________________val52">#REF!</definedName>
    <definedName name="__________________val53">#REF!</definedName>
    <definedName name="__________________val6">#REF!</definedName>
    <definedName name="__________________val7">#REF!</definedName>
    <definedName name="__________________val8">#REF!</definedName>
    <definedName name="__________________val9">#REF!</definedName>
    <definedName name="__________________val99">#REF!</definedName>
    <definedName name="__________________vil5">#REF!</definedName>
    <definedName name="__________________vil6">#REF!</definedName>
    <definedName name="_________________val1">#REF!</definedName>
    <definedName name="_________________val10">#REF!</definedName>
    <definedName name="_________________val11">#REF!</definedName>
    <definedName name="_________________val12">#REF!</definedName>
    <definedName name="_________________val12763">#REF!</definedName>
    <definedName name="_________________val13">#REF!</definedName>
    <definedName name="_________________val14">#REF!</definedName>
    <definedName name="_________________val15">#REF!</definedName>
    <definedName name="_________________val2">#REF!</definedName>
    <definedName name="_________________val22763">#REF!</definedName>
    <definedName name="_________________val3">#REF!</definedName>
    <definedName name="_________________val32763">#REF!</definedName>
    <definedName name="_________________val4">#REF!</definedName>
    <definedName name="_________________val42763">#REF!</definedName>
    <definedName name="_________________val5">#REF!</definedName>
    <definedName name="_________________val50">#REF!</definedName>
    <definedName name="_________________val52">#REF!</definedName>
    <definedName name="_________________val53">#REF!</definedName>
    <definedName name="_________________val6">#REF!</definedName>
    <definedName name="_________________val7">#REF!</definedName>
    <definedName name="_________________val8">#REF!</definedName>
    <definedName name="_________________val9">#REF!</definedName>
    <definedName name="_________________val99">#REF!</definedName>
    <definedName name="_________________vil5">#REF!</definedName>
    <definedName name="_________________vil6">#REF!</definedName>
    <definedName name="________________val1">#REF!</definedName>
    <definedName name="________________val10">#REF!</definedName>
    <definedName name="________________val11">#REF!</definedName>
    <definedName name="________________val12">#REF!</definedName>
    <definedName name="________________val12763">#REF!</definedName>
    <definedName name="________________val13">#REF!</definedName>
    <definedName name="________________val14">#REF!</definedName>
    <definedName name="________________val15">#REF!</definedName>
    <definedName name="________________val2">#REF!</definedName>
    <definedName name="________________val22763">#REF!</definedName>
    <definedName name="________________val3">#REF!</definedName>
    <definedName name="________________val32763">#REF!</definedName>
    <definedName name="________________val4">#REF!</definedName>
    <definedName name="________________val42763">#REF!</definedName>
    <definedName name="________________val5">#REF!</definedName>
    <definedName name="________________val50">#REF!</definedName>
    <definedName name="________________val52">#REF!</definedName>
    <definedName name="________________val53">#REF!</definedName>
    <definedName name="________________val6">#REF!</definedName>
    <definedName name="________________val7">#REF!</definedName>
    <definedName name="________________val8">#REF!</definedName>
    <definedName name="________________val9">#REF!</definedName>
    <definedName name="________________val99">#REF!</definedName>
    <definedName name="________________vil5">#REF!</definedName>
    <definedName name="________________vil6">#REF!</definedName>
    <definedName name="_______________val1">#REF!</definedName>
    <definedName name="_______________val10">#REF!</definedName>
    <definedName name="_______________val11">#REF!</definedName>
    <definedName name="_______________val12">#REF!</definedName>
    <definedName name="_______________val12763">#REF!</definedName>
    <definedName name="_______________val13">#REF!</definedName>
    <definedName name="_______________val14">#REF!</definedName>
    <definedName name="_______________val15">#REF!</definedName>
    <definedName name="_______________val2">#REF!</definedName>
    <definedName name="_______________val22763">#REF!</definedName>
    <definedName name="_______________val3">#REF!</definedName>
    <definedName name="_______________val32763">#REF!</definedName>
    <definedName name="_______________val4">#REF!</definedName>
    <definedName name="_______________val42763">#REF!</definedName>
    <definedName name="_______________val5">#REF!</definedName>
    <definedName name="_______________val50">#REF!</definedName>
    <definedName name="_______________val52">#REF!</definedName>
    <definedName name="_______________val53">#REF!</definedName>
    <definedName name="_______________val6">#REF!</definedName>
    <definedName name="_______________val7">#REF!</definedName>
    <definedName name="_______________val8">#REF!</definedName>
    <definedName name="_______________val9">#REF!</definedName>
    <definedName name="_______________val99">#REF!</definedName>
    <definedName name="_______________vil5">#REF!</definedName>
    <definedName name="_______________vil6">#REF!</definedName>
    <definedName name="______________val1">#REF!</definedName>
    <definedName name="______________val10">#REF!</definedName>
    <definedName name="______________val11">#REF!</definedName>
    <definedName name="______________val12">#REF!</definedName>
    <definedName name="______________val12763">#REF!</definedName>
    <definedName name="______________val13">#REF!</definedName>
    <definedName name="______________val14">#REF!</definedName>
    <definedName name="______________val15">#REF!</definedName>
    <definedName name="______________val2">#REF!</definedName>
    <definedName name="______________val22763">#REF!</definedName>
    <definedName name="______________val3">#REF!</definedName>
    <definedName name="______________val32763">#REF!</definedName>
    <definedName name="______________val4">#REF!</definedName>
    <definedName name="______________val42763">#REF!</definedName>
    <definedName name="______________val5">#REF!</definedName>
    <definedName name="______________val50">#REF!</definedName>
    <definedName name="______________val52">#REF!</definedName>
    <definedName name="______________val53">#REF!</definedName>
    <definedName name="______________val6">#REF!</definedName>
    <definedName name="______________val7">#REF!</definedName>
    <definedName name="______________val8">#REF!</definedName>
    <definedName name="______________val9">#REF!</definedName>
    <definedName name="______________val99">#REF!</definedName>
    <definedName name="______________vil5">#REF!</definedName>
    <definedName name="______________vil6">#REF!</definedName>
    <definedName name="_____________val1">#REF!</definedName>
    <definedName name="_____________val10">#REF!</definedName>
    <definedName name="_____________val11">#REF!</definedName>
    <definedName name="_____________val12">#REF!</definedName>
    <definedName name="_____________val12763">#REF!</definedName>
    <definedName name="_____________val13">#REF!</definedName>
    <definedName name="_____________val14">#REF!</definedName>
    <definedName name="_____________val15">#REF!</definedName>
    <definedName name="_____________val2">#REF!</definedName>
    <definedName name="_____________val22763">#REF!</definedName>
    <definedName name="_____________val3">#REF!</definedName>
    <definedName name="_____________val32763">#REF!</definedName>
    <definedName name="_____________val4">#REF!</definedName>
    <definedName name="_____________val42763">#REF!</definedName>
    <definedName name="_____________val5">#REF!</definedName>
    <definedName name="_____________val50">#REF!</definedName>
    <definedName name="_____________val52">#REF!</definedName>
    <definedName name="_____________val53">#REF!</definedName>
    <definedName name="_____________val6">#REF!</definedName>
    <definedName name="_____________val7">#REF!</definedName>
    <definedName name="_____________val8">#REF!</definedName>
    <definedName name="_____________val9">#REF!</definedName>
    <definedName name="_____________val99">#REF!</definedName>
    <definedName name="_____________vil5">#REF!</definedName>
    <definedName name="_____________vil6">#REF!</definedName>
    <definedName name="____________val1">#REF!</definedName>
    <definedName name="____________val10">#REF!</definedName>
    <definedName name="____________val11">#REF!</definedName>
    <definedName name="____________val12">#REF!</definedName>
    <definedName name="____________val12763">#REF!</definedName>
    <definedName name="____________val13">#REF!</definedName>
    <definedName name="____________val14">#REF!</definedName>
    <definedName name="____________val15">#REF!</definedName>
    <definedName name="____________val2">#REF!</definedName>
    <definedName name="____________val22763">#REF!</definedName>
    <definedName name="____________val3">#REF!</definedName>
    <definedName name="____________val32763">#REF!</definedName>
    <definedName name="____________val4">#REF!</definedName>
    <definedName name="____________val42763">#REF!</definedName>
    <definedName name="____________val5">#REF!</definedName>
    <definedName name="____________val50">#REF!</definedName>
    <definedName name="____________val52">#REF!</definedName>
    <definedName name="____________val53">#REF!</definedName>
    <definedName name="____________val6">#REF!</definedName>
    <definedName name="____________val7">#REF!</definedName>
    <definedName name="____________val8">#REF!</definedName>
    <definedName name="____________val9">#REF!</definedName>
    <definedName name="____________val99">#REF!</definedName>
    <definedName name="____________vil5">#REF!</definedName>
    <definedName name="____________vil6">#REF!</definedName>
    <definedName name="___________val1">#REF!</definedName>
    <definedName name="___________val10">#REF!</definedName>
    <definedName name="___________val11">#REF!</definedName>
    <definedName name="___________val12">#REF!</definedName>
    <definedName name="___________val12763">#REF!</definedName>
    <definedName name="___________val13">#REF!</definedName>
    <definedName name="___________val14">#REF!</definedName>
    <definedName name="___________val15">#REF!</definedName>
    <definedName name="___________val2">#REF!</definedName>
    <definedName name="___________val22763">#REF!</definedName>
    <definedName name="___________val3">#REF!</definedName>
    <definedName name="___________val32763">#REF!</definedName>
    <definedName name="___________val4">#REF!</definedName>
    <definedName name="___________val42763">#REF!</definedName>
    <definedName name="___________val5">#REF!</definedName>
    <definedName name="___________val50">#REF!</definedName>
    <definedName name="___________val52">#REF!</definedName>
    <definedName name="___________val53">#REF!</definedName>
    <definedName name="___________val6">#REF!</definedName>
    <definedName name="___________val7">#REF!</definedName>
    <definedName name="___________val8">#REF!</definedName>
    <definedName name="___________val9">#REF!</definedName>
    <definedName name="___________val99">#REF!</definedName>
    <definedName name="___________vil5">#REF!</definedName>
    <definedName name="___________vil6">#REF!</definedName>
    <definedName name="__________val1">#REF!</definedName>
    <definedName name="__________val10">#REF!</definedName>
    <definedName name="__________val11">#REF!</definedName>
    <definedName name="__________val12">#REF!</definedName>
    <definedName name="__________val12763">#REF!</definedName>
    <definedName name="__________val13">#REF!</definedName>
    <definedName name="__________val14">#REF!</definedName>
    <definedName name="__________val15">#REF!</definedName>
    <definedName name="__________val2">#REF!</definedName>
    <definedName name="__________val22763">#REF!</definedName>
    <definedName name="__________val3">#REF!</definedName>
    <definedName name="__________val32763">#REF!</definedName>
    <definedName name="__________val4">#REF!</definedName>
    <definedName name="__________val42763">#REF!</definedName>
    <definedName name="__________val5">#REF!</definedName>
    <definedName name="__________val50">#REF!</definedName>
    <definedName name="__________val52">#REF!</definedName>
    <definedName name="__________val53">#REF!</definedName>
    <definedName name="__________val6">#REF!</definedName>
    <definedName name="__________val7">#REF!</definedName>
    <definedName name="__________val8">#REF!</definedName>
    <definedName name="__________val9">#REF!</definedName>
    <definedName name="__________val99">#REF!</definedName>
    <definedName name="__________vil5">#REF!</definedName>
    <definedName name="__________vil6">#REF!</definedName>
    <definedName name="_________val1">#REF!</definedName>
    <definedName name="_________val10">#REF!</definedName>
    <definedName name="_________val11">#REF!</definedName>
    <definedName name="_________val12">#REF!</definedName>
    <definedName name="_________val12763">#REF!</definedName>
    <definedName name="_________val13">#REF!</definedName>
    <definedName name="_________val14">#REF!</definedName>
    <definedName name="_________val15">#REF!</definedName>
    <definedName name="_________val2">#REF!</definedName>
    <definedName name="_________val22763">#REF!</definedName>
    <definedName name="_________val3">#REF!</definedName>
    <definedName name="_________val32763">#REF!</definedName>
    <definedName name="_________val4">#REF!</definedName>
    <definedName name="_________val42763">#REF!</definedName>
    <definedName name="_________val5">#REF!</definedName>
    <definedName name="_________val50">#REF!</definedName>
    <definedName name="_________val52">#REF!</definedName>
    <definedName name="_________val53">#REF!</definedName>
    <definedName name="_________val6">#REF!</definedName>
    <definedName name="_________val7">#REF!</definedName>
    <definedName name="_________val8">#REF!</definedName>
    <definedName name="_________val9">#REF!</definedName>
    <definedName name="_________val99">#REF!</definedName>
    <definedName name="_________vil5">#REF!</definedName>
    <definedName name="_________vil6">#REF!</definedName>
    <definedName name="________val1">#REF!</definedName>
    <definedName name="________val10">#REF!</definedName>
    <definedName name="________val11">#REF!</definedName>
    <definedName name="________val12">#REF!</definedName>
    <definedName name="________val12763">#REF!</definedName>
    <definedName name="________val13">#REF!</definedName>
    <definedName name="________val14">#REF!</definedName>
    <definedName name="________val15">#REF!</definedName>
    <definedName name="________val2">#REF!</definedName>
    <definedName name="________val22763">#REF!</definedName>
    <definedName name="________val3">#REF!</definedName>
    <definedName name="________val32763">#REF!</definedName>
    <definedName name="________val4">#REF!</definedName>
    <definedName name="________val42763">#REF!</definedName>
    <definedName name="________val5">#REF!</definedName>
    <definedName name="________val50">#REF!</definedName>
    <definedName name="________val52">#REF!</definedName>
    <definedName name="________val53">#REF!</definedName>
    <definedName name="________val6">#REF!</definedName>
    <definedName name="________val7">#REF!</definedName>
    <definedName name="________val8">#REF!</definedName>
    <definedName name="________val9">#REF!</definedName>
    <definedName name="________val99">#REF!</definedName>
    <definedName name="________vil5">#REF!</definedName>
    <definedName name="________vil6">#REF!</definedName>
    <definedName name="_______val1">#REF!</definedName>
    <definedName name="_______val10">#REF!</definedName>
    <definedName name="_______val11">#REF!</definedName>
    <definedName name="_______val12">#REF!</definedName>
    <definedName name="_______val12763">#REF!</definedName>
    <definedName name="_______val13">#REF!</definedName>
    <definedName name="_______val14">#REF!</definedName>
    <definedName name="_______val15">#REF!</definedName>
    <definedName name="_______val2">#REF!</definedName>
    <definedName name="_______val22763">#REF!</definedName>
    <definedName name="_______val3">#REF!</definedName>
    <definedName name="_______val32763">#REF!</definedName>
    <definedName name="_______val4">#REF!</definedName>
    <definedName name="_______val42763">#REF!</definedName>
    <definedName name="_______val5">#REF!</definedName>
    <definedName name="_______val50">#REF!</definedName>
    <definedName name="_______val52">#REF!</definedName>
    <definedName name="_______val53">#REF!</definedName>
    <definedName name="_______val6">#REF!</definedName>
    <definedName name="_______val7">#REF!</definedName>
    <definedName name="_______val8">#REF!</definedName>
    <definedName name="_______val9">#REF!</definedName>
    <definedName name="_______val99">#REF!</definedName>
    <definedName name="_______vil5">#REF!</definedName>
    <definedName name="_______vil6">#REF!</definedName>
    <definedName name="______val1">#REF!</definedName>
    <definedName name="______val10">#REF!</definedName>
    <definedName name="______val11">#REF!</definedName>
    <definedName name="______val12">#REF!</definedName>
    <definedName name="______val12763">#REF!</definedName>
    <definedName name="______val13">#REF!</definedName>
    <definedName name="______val14">#REF!</definedName>
    <definedName name="______val15">#REF!</definedName>
    <definedName name="______val2">#REF!</definedName>
    <definedName name="______val22763">#REF!</definedName>
    <definedName name="______val3">#REF!</definedName>
    <definedName name="______val32763">#REF!</definedName>
    <definedName name="______val4">#REF!</definedName>
    <definedName name="______val42763">#REF!</definedName>
    <definedName name="______val5">#REF!</definedName>
    <definedName name="______val50">#REF!</definedName>
    <definedName name="______val52">#REF!</definedName>
    <definedName name="______val53">#REF!</definedName>
    <definedName name="______val6">#REF!</definedName>
    <definedName name="______val7">#REF!</definedName>
    <definedName name="______val8">#REF!</definedName>
    <definedName name="______val9">#REF!</definedName>
    <definedName name="______val99">#REF!</definedName>
    <definedName name="______vil5">#REF!</definedName>
    <definedName name="______vil6">#REF!</definedName>
    <definedName name="_____val1">#REF!</definedName>
    <definedName name="_____val10">#REF!</definedName>
    <definedName name="_____val11">#REF!</definedName>
    <definedName name="_____val12">#REF!</definedName>
    <definedName name="_____val12763">#REF!</definedName>
    <definedName name="_____val13">#REF!</definedName>
    <definedName name="_____val14">#REF!</definedName>
    <definedName name="_____val15">#REF!</definedName>
    <definedName name="_____val2">#REF!</definedName>
    <definedName name="_____val22763">#REF!</definedName>
    <definedName name="_____val3">#REF!</definedName>
    <definedName name="_____val32763">#REF!</definedName>
    <definedName name="_____val4">#REF!</definedName>
    <definedName name="_____val42763">#REF!</definedName>
    <definedName name="_____val5">#REF!</definedName>
    <definedName name="_____val50">#REF!</definedName>
    <definedName name="_____val52">#REF!</definedName>
    <definedName name="_____val53">#REF!</definedName>
    <definedName name="_____val6">#REF!</definedName>
    <definedName name="_____val7">#REF!</definedName>
    <definedName name="_____val8">#REF!</definedName>
    <definedName name="_____val9">#REF!</definedName>
    <definedName name="_____val99">#REF!</definedName>
    <definedName name="_____vil5">#REF!</definedName>
    <definedName name="_____vil6">#REF!</definedName>
    <definedName name="____val1">#REF!</definedName>
    <definedName name="____val10">#REF!</definedName>
    <definedName name="____val11">#REF!</definedName>
    <definedName name="____val12">#REF!</definedName>
    <definedName name="____val12763">#REF!</definedName>
    <definedName name="____val13">#REF!</definedName>
    <definedName name="____val14">#REF!</definedName>
    <definedName name="____val15">#REF!</definedName>
    <definedName name="____val2">#REF!</definedName>
    <definedName name="____val22763">#REF!</definedName>
    <definedName name="____val3">#REF!</definedName>
    <definedName name="____val32763">#REF!</definedName>
    <definedName name="____val4">#REF!</definedName>
    <definedName name="____val42763">#REF!</definedName>
    <definedName name="____val5">#REF!</definedName>
    <definedName name="____val50">#REF!</definedName>
    <definedName name="____val52">#REF!</definedName>
    <definedName name="____val53">#REF!</definedName>
    <definedName name="____val6">#REF!</definedName>
    <definedName name="____val7">#REF!</definedName>
    <definedName name="____val8">#REF!</definedName>
    <definedName name="____val9">#REF!</definedName>
    <definedName name="____val99">#REF!</definedName>
    <definedName name="____vil5">#REF!</definedName>
    <definedName name="____vil6">#REF!</definedName>
    <definedName name="___val1">#REF!</definedName>
    <definedName name="___val10">#REF!</definedName>
    <definedName name="___val11">#REF!</definedName>
    <definedName name="___val12">#REF!</definedName>
    <definedName name="___val12763">#REF!</definedName>
    <definedName name="___val13">#REF!</definedName>
    <definedName name="___val14">#REF!</definedName>
    <definedName name="___val15">#REF!</definedName>
    <definedName name="___val2">#REF!</definedName>
    <definedName name="___val22763">#REF!</definedName>
    <definedName name="___val3">#REF!</definedName>
    <definedName name="___val32763">#REF!</definedName>
    <definedName name="___val4">#REF!</definedName>
    <definedName name="___val42763">#REF!</definedName>
    <definedName name="___val5">#REF!</definedName>
    <definedName name="___val50">#REF!</definedName>
    <definedName name="___val52">#REF!</definedName>
    <definedName name="___val53">#REF!</definedName>
    <definedName name="___val6">#REF!</definedName>
    <definedName name="___val7">#REF!</definedName>
    <definedName name="___val8">#REF!</definedName>
    <definedName name="___val9">#REF!</definedName>
    <definedName name="___val99">#REF!</definedName>
    <definedName name="___vil5">#REF!</definedName>
    <definedName name="___vil6">#REF!</definedName>
    <definedName name="__val1">#REF!</definedName>
    <definedName name="__val10">#REF!</definedName>
    <definedName name="__val11">#REF!</definedName>
    <definedName name="__val12">#REF!</definedName>
    <definedName name="__val12763">#REF!</definedName>
    <definedName name="__val13">#REF!</definedName>
    <definedName name="__val14">#REF!</definedName>
    <definedName name="__val15">#REF!</definedName>
    <definedName name="__val2">#REF!</definedName>
    <definedName name="__val22763">#REF!</definedName>
    <definedName name="__val3">#REF!</definedName>
    <definedName name="__val32763">#REF!</definedName>
    <definedName name="__val4">#REF!</definedName>
    <definedName name="__val42763">#REF!</definedName>
    <definedName name="__val5">#REF!</definedName>
    <definedName name="__val50">#REF!</definedName>
    <definedName name="__val52">#REF!</definedName>
    <definedName name="__val53">#REF!</definedName>
    <definedName name="__val6">#REF!</definedName>
    <definedName name="__val7">#REF!</definedName>
    <definedName name="__val8">#REF!</definedName>
    <definedName name="__val9">#REF!</definedName>
    <definedName name="__val99">#REF!</definedName>
    <definedName name="__vil5">#REF!</definedName>
    <definedName name="__vil6">#REF!</definedName>
    <definedName name="_val1">#REF!</definedName>
    <definedName name="_val10">#REF!</definedName>
    <definedName name="_val11">#REF!</definedName>
    <definedName name="_val12">#REF!</definedName>
    <definedName name="_val12763">#REF!</definedName>
    <definedName name="_val13">#REF!</definedName>
    <definedName name="_val14">#REF!</definedName>
    <definedName name="_val15">#REF!</definedName>
    <definedName name="_val2">#REF!</definedName>
    <definedName name="_val22763">#REF!</definedName>
    <definedName name="_val3">#REF!</definedName>
    <definedName name="_val32763">#REF!</definedName>
    <definedName name="_val4">#REF!</definedName>
    <definedName name="_val42763">#REF!</definedName>
    <definedName name="_val5">#REF!</definedName>
    <definedName name="_val50">#REF!</definedName>
    <definedName name="_val52">#REF!</definedName>
    <definedName name="_val53">#REF!</definedName>
    <definedName name="_val6">#REF!</definedName>
    <definedName name="_val7">#REF!</definedName>
    <definedName name="_val8">#REF!</definedName>
    <definedName name="_val9">#REF!</definedName>
    <definedName name="_val99">#REF!</definedName>
    <definedName name="_vil5">#REF!</definedName>
    <definedName name="_vil6">#REF!</definedName>
    <definedName name="_xlnm.Print_Titles" localSheetId="13">pageca7110!$1:$4</definedName>
    <definedName name="_xlnm.Print_Titles" localSheetId="18">pageca7113!$1:$3</definedName>
    <definedName name="_xlnm.Print_Titles" localSheetId="19">pageca7115!$1:$3</definedName>
    <definedName name="_xlnm.Print_Titles" localSheetId="20">pageca7116!$1:$3</definedName>
    <definedName name="_xlnm.Print_Titles" localSheetId="21">pageca7117!$1:$3</definedName>
    <definedName name="_xlnm.Print_Titles" localSheetId="22">pageca7118!$1:$6</definedName>
    <definedName name="_xlnm.Print_Titles" localSheetId="23">pageca7119!$1:$6</definedName>
    <definedName name="_xlnm.Print_Titles" localSheetId="24">pageca7120!$1:$2</definedName>
    <definedName name="_xlnm.Print_Titles" localSheetId="26">pageca7121!$1:$2</definedName>
    <definedName name="_xlnm.Print_Titles" localSheetId="27">pageca7122!$1:$9</definedName>
    <definedName name="_xlnm.Print_Titles" localSheetId="28">pageca7123!$1:$9</definedName>
    <definedName name="_xlnm.Print_Titles" localSheetId="29">pageca7124!$1:$3</definedName>
    <definedName name="_xlnm.Print_Titles" localSheetId="30">pageca7125!$1:$9</definedName>
    <definedName name="_xlnm.Print_Titles" localSheetId="31">pageca7126!$1:$3</definedName>
    <definedName name="_xlnm.Print_Titles" localSheetId="4">pageca714!$1:$3</definedName>
    <definedName name="_xlnm.Print_Titles" localSheetId="5">pageca715!$1:$3</definedName>
    <definedName name="_xlnm.Print_Titles" localSheetId="7">pageca716!$1:$3</definedName>
    <definedName name="_xlnm.Print_Titles" localSheetId="9">pageca717!$1:$2</definedName>
    <definedName name="_xlnm.Print_Titles" localSheetId="10">pageca718!$1:$2</definedName>
    <definedName name="_xlnm.Print_Titles" localSheetId="12">pageca719!$1:$4</definedName>
    <definedName name="p4v1">#REF!</definedName>
    <definedName name="p4v2">#REF!</definedName>
    <definedName name="p4v3">#REF!</definedName>
    <definedName name="p4v4">#REF!</definedName>
    <definedName name="p4v5">#REF!</definedName>
    <definedName name="p4v6">#REF!</definedName>
    <definedName name="p5v3">#REF!</definedName>
    <definedName name="p5v6">#REF!</definedName>
    <definedName name="VAL_I">#REF!</definedName>
    <definedName name="VAL_II">#REF!</definedName>
    <definedName name="VAL_III">#REF!</definedName>
    <definedName name="VAL_IV">#REF!</definedName>
    <definedName name="val12_" localSheetId="1">#REF!</definedName>
    <definedName name="val12_" localSheetId="3">#REF!</definedName>
    <definedName name="val12_">#REF!</definedName>
    <definedName name="val15_">#REF!</definedName>
    <definedName name="val3_" localSheetId="1">#REF!</definedName>
    <definedName name="val3_" localSheetId="3">#REF!</definedName>
    <definedName name="val3_">#REF!</definedName>
    <definedName name="val6_" localSheetId="1">#REF!</definedName>
    <definedName name="val6_" localSheetId="3">#REF!</definedName>
    <definedName name="val6_">#REF!</definedName>
    <definedName name="val9_" localSheetId="1">#REF!</definedName>
    <definedName name="val9_" localSheetId="3">#REF!</definedName>
    <definedName name="val9_">#REF!</definedName>
    <definedName name="valA" localSheetId="1">#REF!</definedName>
    <definedName name="valA" localSheetId="3">#REF!</definedName>
    <definedName name="valA">#REF!</definedName>
    <definedName name="valA1">#REF!</definedName>
    <definedName name="valB" localSheetId="1">#REF!</definedName>
    <definedName name="valB" localSheetId="3">#REF!</definedName>
    <definedName name="valB">#REF!</definedName>
    <definedName name="valB1">#REF!</definedName>
    <definedName name="valC" localSheetId="1">#REF!</definedName>
    <definedName name="valC" localSheetId="3">#REF!</definedName>
    <definedName name="valC">#REF!</definedName>
    <definedName name="valD" localSheetId="1">#REF!</definedName>
    <definedName name="valD" localSheetId="3">#REF!</definedName>
    <definedName name="valD">#REF!</definedName>
    <definedName name="valII">#REF!</definedName>
    <definedName name="_xlnm.Print_Area" localSheetId="1">Pageca712!$A$1:$H$34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 i="26" l="1"/>
  <c r="G10" i="26"/>
  <c r="G9" i="25" s="1"/>
  <c r="F7" i="25"/>
  <c r="F8" i="25"/>
  <c r="G8" i="25" s="1"/>
  <c r="H8" i="25"/>
  <c r="F9" i="25"/>
  <c r="H9" i="25"/>
  <c r="B10" i="24"/>
  <c r="D10" i="24"/>
  <c r="B18" i="24"/>
  <c r="C18" i="24"/>
  <c r="D18" i="24"/>
  <c r="E18" i="24"/>
  <c r="B22" i="23"/>
  <c r="E22" i="23"/>
  <c r="C23" i="23" s="1"/>
  <c r="B30" i="23"/>
  <c r="B34" i="23" s="1"/>
  <c r="B42" i="23" s="1"/>
  <c r="E30" i="23"/>
  <c r="C31" i="23"/>
  <c r="E34" i="23"/>
  <c r="E42" i="23"/>
  <c r="B16" i="22"/>
  <c r="E16" i="22"/>
  <c r="E17" i="22" s="1"/>
  <c r="E19" i="22"/>
  <c r="E21" i="22"/>
  <c r="B23" i="22"/>
  <c r="B29" i="22"/>
  <c r="E29" i="22"/>
  <c r="D30" i="22" s="1"/>
  <c r="B32" i="22"/>
  <c r="B37" i="22"/>
  <c r="D6" i="21"/>
  <c r="C7" i="21"/>
  <c r="C6" i="21" s="1"/>
  <c r="D20" i="21"/>
  <c r="C28" i="21"/>
  <c r="C29" i="21"/>
  <c r="D38" i="21"/>
  <c r="D28" i="21" s="1"/>
  <c r="E28" i="21" s="1"/>
  <c r="D6" i="20"/>
  <c r="E6" i="20" s="1"/>
  <c r="C7" i="20"/>
  <c r="C6" i="20" s="1"/>
  <c r="D19" i="20"/>
  <c r="C31" i="20"/>
  <c r="C32" i="20"/>
  <c r="D42" i="20"/>
  <c r="D31" i="20" s="1"/>
  <c r="E31" i="20" s="1"/>
  <c r="B8" i="18"/>
  <c r="B7" i="18" s="1"/>
  <c r="C8" i="18"/>
  <c r="C7" i="18" s="1"/>
  <c r="D8" i="18"/>
  <c r="D7" i="18" s="1"/>
  <c r="E9" i="18"/>
  <c r="E10" i="18"/>
  <c r="E11" i="18"/>
  <c r="E12" i="18"/>
  <c r="B13" i="18"/>
  <c r="C13" i="18"/>
  <c r="D13" i="18"/>
  <c r="E13" i="18" s="1"/>
  <c r="E14" i="18"/>
  <c r="E15" i="18"/>
  <c r="E16" i="18"/>
  <c r="E25" i="18"/>
  <c r="E26" i="18"/>
  <c r="B27" i="18"/>
  <c r="B24" i="18" s="1"/>
  <c r="C27" i="18"/>
  <c r="C24" i="18" s="1"/>
  <c r="D27" i="18"/>
  <c r="D24" i="18" s="1"/>
  <c r="E27" i="18"/>
  <c r="E28" i="18"/>
  <c r="E29" i="18"/>
  <c r="E30" i="18"/>
  <c r="E31" i="18"/>
  <c r="E32" i="18"/>
  <c r="F7" i="17"/>
  <c r="F8" i="17"/>
  <c r="F9" i="17"/>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40" i="17"/>
  <c r="F41" i="17"/>
  <c r="F42" i="17"/>
  <c r="F43" i="17"/>
  <c r="F44" i="17"/>
  <c r="F45" i="17"/>
  <c r="F46" i="17"/>
  <c r="F47" i="17"/>
  <c r="F48" i="17"/>
  <c r="F49" i="17"/>
  <c r="F50" i="17"/>
  <c r="F51" i="17"/>
  <c r="F52" i="17"/>
  <c r="F53" i="17"/>
  <c r="F54" i="17"/>
  <c r="F55" i="17"/>
  <c r="F56" i="17"/>
  <c r="F57" i="17"/>
  <c r="F58" i="17"/>
  <c r="F59" i="17"/>
  <c r="F60" i="17"/>
  <c r="F61" i="17"/>
  <c r="F66" i="17"/>
  <c r="F67" i="17"/>
  <c r="F68" i="17"/>
  <c r="F69" i="17"/>
  <c r="F70" i="17"/>
  <c r="F71" i="17"/>
  <c r="F72" i="17"/>
  <c r="F73" i="17"/>
  <c r="F74" i="17"/>
  <c r="F75" i="17"/>
  <c r="F76" i="17"/>
  <c r="F77" i="17"/>
  <c r="F78" i="17"/>
  <c r="F79" i="17"/>
  <c r="F80" i="17"/>
  <c r="F81" i="17"/>
  <c r="F82" i="17"/>
  <c r="F87" i="17"/>
  <c r="F88" i="17"/>
  <c r="F89" i="17"/>
  <c r="F13" i="15"/>
  <c r="F14" i="15"/>
  <c r="F15" i="15"/>
  <c r="F16" i="15"/>
  <c r="F17" i="15"/>
  <c r="F18" i="15"/>
  <c r="F19" i="15"/>
  <c r="F20" i="15"/>
  <c r="F21" i="15"/>
  <c r="F28" i="15"/>
  <c r="F29" i="15"/>
  <c r="F30" i="15"/>
  <c r="F31" i="15"/>
  <c r="F32" i="15"/>
  <c r="F9" i="14"/>
  <c r="F10" i="14"/>
  <c r="F11" i="14"/>
  <c r="F12" i="14"/>
  <c r="F13" i="14"/>
  <c r="F14" i="14"/>
  <c r="F15" i="14"/>
  <c r="F16" i="14"/>
  <c r="F17" i="14"/>
  <c r="F18" i="14"/>
  <c r="F19" i="14"/>
  <c r="F20" i="14"/>
  <c r="F21" i="14"/>
  <c r="F22" i="14"/>
  <c r="F23" i="14"/>
  <c r="F24" i="14"/>
  <c r="F25" i="14"/>
  <c r="F26" i="14"/>
  <c r="F27" i="14"/>
  <c r="F28" i="14"/>
  <c r="F29" i="14"/>
  <c r="F30" i="14"/>
  <c r="F31" i="14"/>
  <c r="F32" i="14"/>
  <c r="F33" i="14"/>
  <c r="F34" i="14"/>
  <c r="F35" i="14"/>
  <c r="F36" i="14"/>
  <c r="F37" i="14"/>
  <c r="F38" i="14"/>
  <c r="F39" i="14"/>
  <c r="F40" i="14"/>
  <c r="F41" i="14"/>
  <c r="F42" i="14"/>
  <c r="F43" i="14"/>
  <c r="F44" i="14"/>
  <c r="F45" i="14"/>
  <c r="F46" i="14"/>
  <c r="F47" i="14"/>
  <c r="F48" i="14"/>
  <c r="F10" i="13"/>
  <c r="F11" i="13"/>
  <c r="F18" i="13"/>
  <c r="F19" i="13"/>
  <c r="F20" i="13"/>
  <c r="F21" i="13"/>
  <c r="C63" i="12"/>
  <c r="D63" i="12"/>
  <c r="E63" i="12"/>
  <c r="F63" i="12"/>
  <c r="C93" i="11"/>
  <c r="D93" i="11"/>
  <c r="E93" i="11"/>
  <c r="F93" i="11"/>
  <c r="C8" i="10"/>
  <c r="D8" i="10"/>
  <c r="E8" i="10"/>
  <c r="C20" i="10"/>
  <c r="D20" i="10"/>
  <c r="E20" i="10"/>
  <c r="C7" i="9"/>
  <c r="D7" i="9"/>
  <c r="G7" i="9" s="1"/>
  <c r="E7" i="9"/>
  <c r="F7" i="9"/>
  <c r="G8" i="9"/>
  <c r="G9" i="9"/>
  <c r="G10" i="9"/>
  <c r="G11" i="9"/>
  <c r="G12" i="9"/>
  <c r="G13" i="9"/>
  <c r="G14" i="9"/>
  <c r="G15" i="9"/>
  <c r="G16" i="9"/>
  <c r="G17" i="9"/>
  <c r="G18" i="9"/>
  <c r="G19" i="9"/>
  <c r="G20" i="9"/>
  <c r="C27" i="9"/>
  <c r="D27" i="9"/>
  <c r="G27" i="9" s="1"/>
  <c r="E27" i="9"/>
  <c r="F27" i="9"/>
  <c r="G28" i="9"/>
  <c r="G29" i="9"/>
  <c r="G30" i="9"/>
  <c r="G31" i="9"/>
  <c r="G32" i="9"/>
  <c r="G33" i="9"/>
  <c r="G34" i="9"/>
  <c r="G35" i="9"/>
  <c r="G36" i="9"/>
  <c r="G37" i="9"/>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88" i="8"/>
  <c r="G89" i="8"/>
  <c r="G90" i="8"/>
  <c r="G91" i="8"/>
  <c r="G92" i="8"/>
  <c r="G93" i="8"/>
  <c r="G94" i="8"/>
  <c r="G95" i="8"/>
  <c r="G97" i="8"/>
  <c r="G98" i="8"/>
  <c r="G99" i="8"/>
  <c r="G101" i="8"/>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8" i="7"/>
  <c r="G99" i="7"/>
  <c r="G100" i="7"/>
  <c r="G101" i="7"/>
  <c r="G102" i="7"/>
  <c r="G103" i="7"/>
  <c r="G104" i="7"/>
  <c r="G105" i="7"/>
  <c r="G106" i="7"/>
  <c r="G107" i="7"/>
  <c r="G108" i="7"/>
  <c r="G109" i="7"/>
  <c r="G110" i="7"/>
  <c r="G111" i="7"/>
  <c r="G112" i="7"/>
  <c r="G113" i="7"/>
  <c r="G114" i="7"/>
  <c r="G115" i="7"/>
  <c r="G117" i="7"/>
  <c r="G10" i="6"/>
  <c r="G11" i="6"/>
  <c r="G12" i="6"/>
  <c r="G13" i="6"/>
  <c r="G14" i="6"/>
  <c r="G15" i="6"/>
  <c r="G16" i="6"/>
  <c r="G18" i="6"/>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10" i="4"/>
  <c r="G11" i="4"/>
  <c r="G12" i="4"/>
  <c r="G13" i="4"/>
  <c r="G14" i="4"/>
  <c r="G15" i="4"/>
  <c r="G16" i="4"/>
  <c r="G17" i="4"/>
  <c r="G18" i="4"/>
  <c r="G19" i="4"/>
  <c r="G20" i="4"/>
  <c r="G21" i="4"/>
  <c r="G22" i="4"/>
  <c r="G23" i="4"/>
  <c r="G24" i="4"/>
  <c r="G26" i="4"/>
  <c r="G27" i="4"/>
  <c r="G28" i="4"/>
  <c r="G29" i="4"/>
  <c r="G30" i="4"/>
  <c r="G31" i="4"/>
  <c r="G32" i="4"/>
  <c r="G33" i="4"/>
  <c r="G34" i="4"/>
  <c r="H7" i="25" l="1"/>
  <c r="G7" i="25"/>
  <c r="E23" i="22"/>
  <c r="E24" i="22" s="1"/>
  <c r="E6" i="21"/>
  <c r="E24" i="18"/>
  <c r="E7" i="18"/>
  <c r="E8" i="18"/>
  <c r="E32" i="22" l="1"/>
  <c r="E37" i="22" s="1"/>
</calcChain>
</file>

<file path=xl/sharedStrings.xml><?xml version="1.0" encoding="utf-8"?>
<sst xmlns="http://schemas.openxmlformats.org/spreadsheetml/2006/main" count="1967" uniqueCount="1214">
  <si>
    <t>DEPENSES</t>
  </si>
  <si>
    <t>FONCTIONNEMENT</t>
  </si>
  <si>
    <t>INVESTISSEMENT</t>
  </si>
  <si>
    <t>Restes à réaliser</t>
  </si>
  <si>
    <t>Réalisations</t>
  </si>
  <si>
    <t>Crédits ouverts</t>
  </si>
  <si>
    <t>(2) Lorsque la colonne "crédits sans emploi" fait apparaître un montant négatif, cela signifie que les réalisations ont été supérieures aux recettes.</t>
  </si>
  <si>
    <t>(1) Détailler les articles utilisés conformément au plan des comptes.</t>
  </si>
  <si>
    <t>Pour information R002 Excédent de fonct. reporté de N-1</t>
  </si>
  <si>
    <t>TOTAL DES RECETTES DE FONCTIONNEMENT</t>
  </si>
  <si>
    <t>TOTAL DES OPERATIONS D'ORDRE</t>
  </si>
  <si>
    <t>TRANSFERTS DE CHARGES DE FONCTIONNEMENT</t>
  </si>
  <si>
    <t>791</t>
  </si>
  <si>
    <t>REPRISES SUR AMORTISSEMENTS DES IMMOBILISATIONS INCORPORELLES ET CORPORELLES</t>
  </si>
  <si>
    <t>7811</t>
  </si>
  <si>
    <t>QUOTE PART DES SUBVENTIONS D INVESTISSEMENT TRANSFEREES AU RESULTAT DE L'EXERCIC</t>
  </si>
  <si>
    <t>777</t>
  </si>
  <si>
    <t>NEUTRALISATION DES AMORTISSEMENTS</t>
  </si>
  <si>
    <t>7768</t>
  </si>
  <si>
    <t>DIFFERENCES SUR REALISATIONS (NEGATIVES) REPRISES AU COMPTE DE RESULTAT</t>
  </si>
  <si>
    <t>7761</t>
  </si>
  <si>
    <t>AUTRES PRODUITS FINANCIERS</t>
  </si>
  <si>
    <t>7688</t>
  </si>
  <si>
    <t>OPERATIONS D'ORDRE DE TRANSFERT ENTRE SECTIONS (F)</t>
  </si>
  <si>
    <t>042</t>
  </si>
  <si>
    <t>TOTAL DES OPERATIONS REELLES ET MIXTES = A+B+C+D</t>
  </si>
  <si>
    <t>REPRISES SUR PROVISIONS POUR DEPRECIATION DES ACTIFS CIRCULANTS</t>
  </si>
  <si>
    <t>7817</t>
  </si>
  <si>
    <t>REPRISES SUR PROVISIONS POUR RISQUES ET CHARGES D'EXPLOITATION</t>
  </si>
  <si>
    <t>7815</t>
  </si>
  <si>
    <t>REPRISES SUR AMORTISSEMENTS ET PROVISIONS</t>
  </si>
  <si>
    <t>78</t>
  </si>
  <si>
    <t>PRODUITS EXCEPTIONNELS DIVERS</t>
  </si>
  <si>
    <t>7788</t>
  </si>
  <si>
    <t>PRODUITS DES CESSIONS D'IMMOBILISATIONS</t>
  </si>
  <si>
    <t>775</t>
  </si>
  <si>
    <t>MANDATS ANNULES (SUR EXERCICES ANTERIEURS) OU ATTEINTS PAR LA DECHEANCE QUADRIEN</t>
  </si>
  <si>
    <t>773</t>
  </si>
  <si>
    <t>AUTRES PRODUITS EXCEPTIONNELS SUR OPERATIONS DE GESTION</t>
  </si>
  <si>
    <t>7718</t>
  </si>
  <si>
    <t>RECOUVREMENT SUR CREANCES ADMISES EN NON VALEUR</t>
  </si>
  <si>
    <t>7714</t>
  </si>
  <si>
    <t>LIBERALITE RECUES</t>
  </si>
  <si>
    <t>7713</t>
  </si>
  <si>
    <t>DEDITS ET PENALITES PERCUS</t>
  </si>
  <si>
    <t>7711</t>
  </si>
  <si>
    <t>PRODUITS EXCEPTIONNELS (C)</t>
  </si>
  <si>
    <t>77</t>
  </si>
  <si>
    <t>PRODUITS DE PARTICIPATIONS</t>
  </si>
  <si>
    <t>761</t>
  </si>
  <si>
    <t>PRODUITS FINANCIERS (B)</t>
  </si>
  <si>
    <t>76</t>
  </si>
  <si>
    <t>(BP+DM+RAR N-1)</t>
  </si>
  <si>
    <t>emploi (2)</t>
  </si>
  <si>
    <t>Rattachements</t>
  </si>
  <si>
    <t>ouverts</t>
  </si>
  <si>
    <t>(1)</t>
  </si>
  <si>
    <t>Crédits sans</t>
  </si>
  <si>
    <t>Recettes employées (ou restant à employer)</t>
  </si>
  <si>
    <t>Crédits</t>
  </si>
  <si>
    <t>Libellé (1)</t>
  </si>
  <si>
    <t>Art</t>
  </si>
  <si>
    <t>RECETTES DE GESTION DES SERVICES REGIONAUX</t>
  </si>
  <si>
    <t>DETAIL PAR ARTICLES DES CHAPITRES</t>
  </si>
  <si>
    <t>B2</t>
  </si>
  <si>
    <t>B2 - SECTION DE FONCTIONNEMENT - RECETTES</t>
  </si>
  <si>
    <t>III</t>
  </si>
  <si>
    <t>III - VOTE DU COMPTE ADMINISTRATIF</t>
  </si>
  <si>
    <t>TOTAL GESTION DES SERVICES (A)= 70+731+73+74+75+013</t>
  </si>
  <si>
    <t>REMBOURSEMENTS SUR FRAIS DE FONCTIONNEMENT DES GROUPES D'ELUS</t>
  </si>
  <si>
    <t>65869</t>
  </si>
  <si>
    <t>REMBOURSEMENTS SUR AUTRES CHARGES SOCIALES</t>
  </si>
  <si>
    <t>6479</t>
  </si>
  <si>
    <t>REMBOURSEMENTS SUR CHARGES DE SECURITE SOCIALE ET DE PREVOYANCE</t>
  </si>
  <si>
    <t>6459</t>
  </si>
  <si>
    <t>REMBOURSEMENTS SUR REMUNERATIONS DU PERSONNEL</t>
  </si>
  <si>
    <t>6419</t>
  </si>
  <si>
    <t>ATTENUATIONS DE CHARGES</t>
  </si>
  <si>
    <t>013</t>
  </si>
  <si>
    <t>AUTRES PRODUITS DIVERS DE GESTION COURANTE</t>
  </si>
  <si>
    <t>7588</t>
  </si>
  <si>
    <t>REVENUS DES IMMEUBLES</t>
  </si>
  <si>
    <t>752</t>
  </si>
  <si>
    <t>AUTRES PRODUITS DE GESTION COURANTE</t>
  </si>
  <si>
    <t>75</t>
  </si>
  <si>
    <t>AUTRES ATRIBUTIONS-PARTICIPATION</t>
  </si>
  <si>
    <t>74888</t>
  </si>
  <si>
    <t>PART. DES FAMILLES AU TITRE RESTAURATION/HEBERGEMT SCOLAIRES</t>
  </si>
  <si>
    <t>74881</t>
  </si>
  <si>
    <t>ETAT COMPENSATION AU TITRE DES EXONERATIONS FDL</t>
  </si>
  <si>
    <t>74835</t>
  </si>
  <si>
    <t>ETAT COMPENSATION AU TITRE DE LA CET</t>
  </si>
  <si>
    <t>74833</t>
  </si>
  <si>
    <t>DCRTP</t>
  </si>
  <si>
    <t>74832</t>
  </si>
  <si>
    <t>AUTRES ORGANISMES</t>
  </si>
  <si>
    <t>7478</t>
  </si>
  <si>
    <t>PARTICIPATIONS - AUTRES</t>
  </si>
  <si>
    <t>74778</t>
  </si>
  <si>
    <t>DOTATIONS ET  PARTICIPATIONS FEDER</t>
  </si>
  <si>
    <t>74772</t>
  </si>
  <si>
    <t>DOTATIONS ET  PARTICIPATIONS FONDS SOCIAL EUROPEEN</t>
  </si>
  <si>
    <t>74771</t>
  </si>
  <si>
    <t>DOTATIONS ET  PARTICIPATIONS COMMUNES</t>
  </si>
  <si>
    <t>7474</t>
  </si>
  <si>
    <t>DOTATIONS ET PARTICIPATIONS DEPARTEMENTS</t>
  </si>
  <si>
    <t>7473</t>
  </si>
  <si>
    <t>DOTATIONS ET PARTICIPATIONS REGIONS</t>
  </si>
  <si>
    <t>7472</t>
  </si>
  <si>
    <t>PARTICIPATIONS ETAT - AUTRES</t>
  </si>
  <si>
    <t>74718</t>
  </si>
  <si>
    <t>EMPLOIS D'AVENIR</t>
  </si>
  <si>
    <t>74712</t>
  </si>
  <si>
    <t>DOTATION GENERALE DE DECENTRALISATION DGD</t>
  </si>
  <si>
    <t>7461</t>
  </si>
  <si>
    <t>DOT PRIMES EMPL. APPRENTIS</t>
  </si>
  <si>
    <t>7453</t>
  </si>
  <si>
    <t>DGD FORMATION PROFESSIONNELLE  ET APPRENTISSAGE</t>
  </si>
  <si>
    <t>7451</t>
  </si>
  <si>
    <t>DOTATION FORFAITAIRE</t>
  </si>
  <si>
    <t>7411</t>
  </si>
  <si>
    <t>DOTATIONS, SUBVENTIONS ET PARTICIPATIONS</t>
  </si>
  <si>
    <t>74</t>
  </si>
  <si>
    <t>AUTRES IMPOTS LOCAUX OU ASSIMILES</t>
  </si>
  <si>
    <t>7318</t>
  </si>
  <si>
    <t>FNGIR</t>
  </si>
  <si>
    <t>73121</t>
  </si>
  <si>
    <t>IFER</t>
  </si>
  <si>
    <t>73114</t>
  </si>
  <si>
    <t>CVAE ENTREPRISES</t>
  </si>
  <si>
    <t>73112</t>
  </si>
  <si>
    <t>IMPOSITIONS DIRECTES</t>
  </si>
  <si>
    <t>731</t>
  </si>
  <si>
    <t>TICPE PRIMES EMP. APPRENTIS</t>
  </si>
  <si>
    <t>7385</t>
  </si>
  <si>
    <t>TICPE FPA</t>
  </si>
  <si>
    <t>73842</t>
  </si>
  <si>
    <t>FRAIS DE GESTION</t>
  </si>
  <si>
    <t>73841</t>
  </si>
  <si>
    <t>TICPE 2EME PART</t>
  </si>
  <si>
    <t>7383</t>
  </si>
  <si>
    <t>TICPE RESS REG APPRENTISSAGE</t>
  </si>
  <si>
    <t>73822</t>
  </si>
  <si>
    <t>TAXE APPRENTISSAGE</t>
  </si>
  <si>
    <t>73821</t>
  </si>
  <si>
    <t>TAXE ADDITIONNELLE AUX DROITS DE MUTATION</t>
  </si>
  <si>
    <t>7381</t>
  </si>
  <si>
    <t>TAXE CERTIF. IMMAT VEHICULES</t>
  </si>
  <si>
    <t>7344</t>
  </si>
  <si>
    <t>TAXE INTERIEURE DE CONSOMMATION SUR PRODUITS ENERGETIQUES</t>
  </si>
  <si>
    <t>732</t>
  </si>
  <si>
    <t>IMPOTS ET TAXES (sauf C/.731)</t>
  </si>
  <si>
    <t>73</t>
  </si>
  <si>
    <t>REMBOURSEMENT DE FRAIS PAR DES TIERS</t>
  </si>
  <si>
    <t>70878</t>
  </si>
  <si>
    <t>AUTRES REDEVANCES ET DROITS</t>
  </si>
  <si>
    <t>7068</t>
  </si>
  <si>
    <t>REDEVANCES ET DROITS DES SERVICES A CARACTERE CULTUREL</t>
  </si>
  <si>
    <t>7062</t>
  </si>
  <si>
    <t>REDEVANCE D'OCCUPATION DU DOMAINE PUBLIC REGIONAL</t>
  </si>
  <si>
    <t>70323</t>
  </si>
  <si>
    <t>PRODUITS DES SERVICES, DU DOMAINE ET VENTES DIVERSES</t>
  </si>
  <si>
    <t>70</t>
  </si>
  <si>
    <t>votés</t>
  </si>
  <si>
    <t>002 Résultat de fonc. reporté N-1</t>
  </si>
  <si>
    <t>TOTAL DES DEPENSES DE FONCTIONNEMENT (=Total des opérations réelles et d'ordres) A+B+C+D+A'+B'+C'+D'+E+F</t>
  </si>
  <si>
    <t>TOTAL DES OPERATIONS D'ORDRE = E+F</t>
  </si>
  <si>
    <t>VIREMENT A LA SECTION D'INVESTISSEMENT(F)</t>
  </si>
  <si>
    <t>023</t>
  </si>
  <si>
    <t>DOTATIONS AUX AMORTISSEMENTS DES IMMOBILISATIONS INCORPORELLES ET CORPORELLES</t>
  </si>
  <si>
    <t>6811</t>
  </si>
  <si>
    <t>DIFFERENCES SUR REALISATIONS (POSITIVES) TRANSFEREES EN INVESTISSEMENT</t>
  </si>
  <si>
    <t>6761</t>
  </si>
  <si>
    <t>VALEURS COMPTABLES DES IMMOBILISATIONS CEDEES</t>
  </si>
  <si>
    <t>675</t>
  </si>
  <si>
    <t>INTERETS REGLES A L'ECHEANCE</t>
  </si>
  <si>
    <t>66111</t>
  </si>
  <si>
    <t>OPERATIONS D'ORDRE DE TRANSFERT ENTRE SECTIONS(E)</t>
  </si>
  <si>
    <t>sans emploi</t>
  </si>
  <si>
    <t>Crédits employés (ou restant à employer)</t>
  </si>
  <si>
    <t>Crédits votés</t>
  </si>
  <si>
    <t>GESTION DES SERVICES REGIONAUX</t>
  </si>
  <si>
    <t xml:space="preserve">OPERATIONS D'ORDRES - TOTAL DES OPERATIONS REELLES ET DES OPERATIONS D'ORDRES - </t>
  </si>
  <si>
    <t>DETAIL PAR ARTICLE DES CHAPITRES</t>
  </si>
  <si>
    <t>B1</t>
  </si>
  <si>
    <t>B1 - SECTION DE FONCTIONNEMENT - DEPENSES</t>
  </si>
  <si>
    <t>TOTAL OPERATIONS REELLES ET MIXTES = A'+B'+C'+D'</t>
  </si>
  <si>
    <t>DOTATIONS AUX PROVISIONS POUR DEPRECIATION DES ELEMENTS FINANCIERS</t>
  </si>
  <si>
    <t>6866</t>
  </si>
  <si>
    <t>DOTATIONS AUX PROVISIONS POUR RISQUES ET CHARGES FINANCIERS</t>
  </si>
  <si>
    <t>6865</t>
  </si>
  <si>
    <t>DOTATIONS AUX PROVISIONS POUR DEPRECIATION DES ACTIFS CIRCULANTS</t>
  </si>
  <si>
    <t>6817</t>
  </si>
  <si>
    <t>DOTATIONS AUX PROVISIONS POUR RISQUES ET CHARGES DE FONCTIONNEMENT</t>
  </si>
  <si>
    <t>6815</t>
  </si>
  <si>
    <t>DOTATIONS AUX AMORTISSEMENTS ET PROVISIONS (D')</t>
  </si>
  <si>
    <t>68</t>
  </si>
  <si>
    <t>AUTRES CHARGES EXCEPTIONNELLES</t>
  </si>
  <si>
    <t>678</t>
  </si>
  <si>
    <t>AUTRES SUBVENTIONS EXCEPTIONNELLES</t>
  </si>
  <si>
    <t>6748</t>
  </si>
  <si>
    <t>TITRES ANNULES SUR EXERCICES ANTERIEURS</t>
  </si>
  <si>
    <t>673</t>
  </si>
  <si>
    <t>AUTRES CHARGES EXCEPT SUR OPERATIONS DE GESTION</t>
  </si>
  <si>
    <t>6718</t>
  </si>
  <si>
    <t>CHARGES EXCEPTIONNELLES DOTS ET PRIX</t>
  </si>
  <si>
    <t>6713</t>
  </si>
  <si>
    <t>CHARGES EXCEPTIONNELLES POUR INTERETS MORATOIRES ET PENALITES SUR MARCHES</t>
  </si>
  <si>
    <t>6711</t>
  </si>
  <si>
    <t>CHARGES EXCEPTIONNELLES (C')</t>
  </si>
  <si>
    <t>67</t>
  </si>
  <si>
    <t>AUTRES CHARGES FINANCIERES</t>
  </si>
  <si>
    <t>6688</t>
  </si>
  <si>
    <t>668</t>
  </si>
  <si>
    <t>INTERETS DES AUTRES DETTES</t>
  </si>
  <si>
    <t>6618</t>
  </si>
  <si>
    <t>INTERETS-RATTACHEMENTS ICNE</t>
  </si>
  <si>
    <t>66112</t>
  </si>
  <si>
    <t>CHARGES FINANCIERES (B')</t>
  </si>
  <si>
    <t>66</t>
  </si>
  <si>
    <t>TOTAL DES DEPENSES DE GESTION DES SERVICES (A') = (011+012+014+65+6586)</t>
  </si>
  <si>
    <t>FRAIS DE FONCT GPES ELUS -FRAIS DE PERSONNEL</t>
  </si>
  <si>
    <t>65861</t>
  </si>
  <si>
    <t>FRAIS DE FONCTIONNEMENT DES GROUPES D'ELUS</t>
  </si>
  <si>
    <t>6586</t>
  </si>
  <si>
    <t>REDEVANCES POUR CONCESSIONS BREVETS LICENCES PROCEDES DROITS VALEURS SIMILAIRES</t>
  </si>
  <si>
    <t>6581</t>
  </si>
  <si>
    <t>SUBVENTIONS DE FONCTIONNEMENT AUX PERSONNES DE DROIT PRIVÉ</t>
  </si>
  <si>
    <t>6574</t>
  </si>
  <si>
    <t>SUBVENTIONS DE FONCTIONNEMENT AUX ORGANISMES PUBLICS DIVERS</t>
  </si>
  <si>
    <t>65738</t>
  </si>
  <si>
    <t>SUBVENTIONS DE FONCTIONNEMENT AUTRES GROUPEMENTS</t>
  </si>
  <si>
    <t>65735</t>
  </si>
  <si>
    <t>SUBVENTIONS DE FONCTIONNEMENT AUX COMMUNES &amp; STRUCTURES INTERCOMMUNALES</t>
  </si>
  <si>
    <t>65734</t>
  </si>
  <si>
    <t>SUBVENTIONS DE FONCTIONNEMENT AUX DEPARTEMENTS</t>
  </si>
  <si>
    <t>65733</t>
  </si>
  <si>
    <t>SUBVENTIONS DE FONCTIONNEMENT A L'ETAT</t>
  </si>
  <si>
    <t>65731</t>
  </si>
  <si>
    <t>AUTRES PARTICIPATIONS</t>
  </si>
  <si>
    <t>6568</t>
  </si>
  <si>
    <t>CREANCES ETEINTES</t>
  </si>
  <si>
    <t>6542</t>
  </si>
  <si>
    <t>CREANCES ADMISES EN NON VALEUR</t>
  </si>
  <si>
    <t>6541</t>
  </si>
  <si>
    <t>FORMATION DES ELUS REGIONAUX</t>
  </si>
  <si>
    <t>6535</t>
  </si>
  <si>
    <t>FRAIS DE MISSIONS ET DE DEPLACEMENT</t>
  </si>
  <si>
    <t>6532</t>
  </si>
  <si>
    <t>AIDES A LA PERSONNE - AUTRES</t>
  </si>
  <si>
    <t>6518</t>
  </si>
  <si>
    <t>PRIX</t>
  </si>
  <si>
    <t>6514</t>
  </si>
  <si>
    <t>BOURSES</t>
  </si>
  <si>
    <t>6513</t>
  </si>
  <si>
    <t>STAGIAIRES FP - REMUNERATIONS</t>
  </si>
  <si>
    <t>65111</t>
  </si>
  <si>
    <t>AUTRES CHARGES DE GESTION COURANTE</t>
  </si>
  <si>
    <t>65</t>
  </si>
  <si>
    <t>REVERSEMENTS OBLIGATOIRE DE LA FISCALITE</t>
  </si>
  <si>
    <t>73981</t>
  </si>
  <si>
    <t>PRLVT FDS PEREQUATION CVAE</t>
  </si>
  <si>
    <t>73914</t>
  </si>
  <si>
    <t>ATTENUATIONS DE PRODUITS</t>
  </si>
  <si>
    <t>014</t>
  </si>
  <si>
    <t>AUTRES CHARGES</t>
  </si>
  <si>
    <t>6488</t>
  </si>
  <si>
    <t>CPA INDEMNITES AUX AGENTS</t>
  </si>
  <si>
    <t>64831</t>
  </si>
  <si>
    <t>AUTRES CHARGES SOCIALES DIVERSES</t>
  </si>
  <si>
    <t>6478</t>
  </si>
  <si>
    <t>MEDECINE DU TRAVAIL, PHARMACIE</t>
  </si>
  <si>
    <t>6475</t>
  </si>
  <si>
    <t>VERSEMENTS AUX OEUVRES SOCIALES</t>
  </si>
  <si>
    <t>6474</t>
  </si>
  <si>
    <t>ALLOCATIONS DE CHOMAGE</t>
  </si>
  <si>
    <t>6473</t>
  </si>
  <si>
    <t>VERSEMENT AU F.N.C. DU SUPPLEMENT FAMILIAL</t>
  </si>
  <si>
    <t>6456</t>
  </si>
  <si>
    <t>COTISATIONS AUX CAISSES DE RETRAITES</t>
  </si>
  <si>
    <t>6453</t>
  </si>
  <si>
    <t>COTISATIONS A L'U.R.S.S.A.F.</t>
  </si>
  <si>
    <t>6451</t>
  </si>
  <si>
    <t>REMUNERATION DES APPRENTIS</t>
  </si>
  <si>
    <t>6417</t>
  </si>
  <si>
    <t>AUTRES EMPLOIS AIDES</t>
  </si>
  <si>
    <t>64168</t>
  </si>
  <si>
    <t>64162</t>
  </si>
  <si>
    <t>PRIMES ET AUTRES INDEMNITES</t>
  </si>
  <si>
    <t>64138</t>
  </si>
  <si>
    <t>INDEMNITES LIEES A LA PERTE D'EMPLOI</t>
  </si>
  <si>
    <t>64136</t>
  </si>
  <si>
    <t>SUPPLEMENT FAMILIAL DE TRAITEMENT ET INDEMNITE DE RESIDENCE</t>
  </si>
  <si>
    <t>64132</t>
  </si>
  <si>
    <t>REMUNERATION, PERSONNEL NON TITULAIRE</t>
  </si>
  <si>
    <t>64131</t>
  </si>
  <si>
    <t>AUTRES INDEMNITES PERSONNEL TITULAIRE</t>
  </si>
  <si>
    <t>64118</t>
  </si>
  <si>
    <t>64112</t>
  </si>
  <si>
    <t>REMUNERATION PRINCIPALE PERSONNEL TITULAIRE</t>
  </si>
  <si>
    <t>64111</t>
  </si>
  <si>
    <t>COTISATIONS AU CNFPT ET AU CDG</t>
  </si>
  <si>
    <t>6336</t>
  </si>
  <si>
    <t>COTISATIONS VERSEES AU FNAL</t>
  </si>
  <si>
    <t>6332</t>
  </si>
  <si>
    <t>VERSEMENT DE TRANSPORT</t>
  </si>
  <si>
    <t>6331</t>
  </si>
  <si>
    <t>AUTRE PERSONNEL EXTERIEUR</t>
  </si>
  <si>
    <t>6218</t>
  </si>
  <si>
    <t>CHARGES DE PERSONNEL ET FRAIS ASSIMILES</t>
  </si>
  <si>
    <t>012</t>
  </si>
  <si>
    <t>AUTRES IMPOTS TAXES ET VERSTS ASSIMILES (AUTRES ORGANISMES)</t>
  </si>
  <si>
    <t>637</t>
  </si>
  <si>
    <t>TAXES FONCIERES</t>
  </si>
  <si>
    <t>63512</t>
  </si>
  <si>
    <t>DIVERS - AUTRES</t>
  </si>
  <si>
    <t>6288</t>
  </si>
  <si>
    <t>REMBOURSEMENT DE FRAIS A DES TIERS</t>
  </si>
  <si>
    <t>62878</t>
  </si>
  <si>
    <t>FRAIS DE NETTOYAGE DES LOCAUX</t>
  </si>
  <si>
    <t>6283</t>
  </si>
  <si>
    <t>FRAIS DE GARDIENNAGE</t>
  </si>
  <si>
    <t>6282</t>
  </si>
  <si>
    <t>CONCOURS DIVERS (COTISATIONS)</t>
  </si>
  <si>
    <t>6281</t>
  </si>
  <si>
    <t>SERVICES BANCAIRES ET ASSIMILES</t>
  </si>
  <si>
    <t>627</t>
  </si>
  <si>
    <t>FRAIS DE TELECOMMUNICATIONS</t>
  </si>
  <si>
    <t>6262</t>
  </si>
  <si>
    <t>FRAIS D'AFFRANCHISSEMENT</t>
  </si>
  <si>
    <t>6261</t>
  </si>
  <si>
    <t>FRAIS DE DEMENAGEMENT</t>
  </si>
  <si>
    <t>6255</t>
  </si>
  <si>
    <t>VOYAGES, DEPLACEMENTS ET MISSIONS</t>
  </si>
  <si>
    <t>6251</t>
  </si>
  <si>
    <t>TRANSPORTS DE PERSONNES EXTERIEURES A LA COLLECTIVITE</t>
  </si>
  <si>
    <t>6245</t>
  </si>
  <si>
    <t>PUBLICITE PUBLICATIONS RELATIONS PUBLIQUES - DIVERS</t>
  </si>
  <si>
    <t>6238</t>
  </si>
  <si>
    <t>RECEPTIONS</t>
  </si>
  <si>
    <t>6234</t>
  </si>
  <si>
    <t>ANNONCES ET INSERTIONS</t>
  </si>
  <si>
    <t>6231</t>
  </si>
  <si>
    <t>REMUNERATION D¿INTERMEDIAIRES ET HONORAIRES -DIVERS</t>
  </si>
  <si>
    <t>6228</t>
  </si>
  <si>
    <t>FRAIS D'ACTE ET DE CONTENTIEUX</t>
  </si>
  <si>
    <t>6227</t>
  </si>
  <si>
    <t>HONORAIRES</t>
  </si>
  <si>
    <t>6226</t>
  </si>
  <si>
    <t>INDEMNITES AU COMPTABLE ET AUX REGISSEURS</t>
  </si>
  <si>
    <t>6225</t>
  </si>
  <si>
    <t>AUTRES FRAIS DIVERS</t>
  </si>
  <si>
    <t>6188</t>
  </si>
  <si>
    <t>FRAIS DE COLLOQUES ET SEMINAIRES</t>
  </si>
  <si>
    <t>6185</t>
  </si>
  <si>
    <t>VERSEMENTS A DES ORGANISMES DE FORMATION</t>
  </si>
  <si>
    <t>6184</t>
  </si>
  <si>
    <t>DOCUMENTATION GENERALE ET TECHNIQUE</t>
  </si>
  <si>
    <t>6182</t>
  </si>
  <si>
    <t>PRIMES D ASSURANCES</t>
  </si>
  <si>
    <t>616</t>
  </si>
  <si>
    <t>MAINTENANCE</t>
  </si>
  <si>
    <t>6156</t>
  </si>
  <si>
    <t>ENTRETIEN ET REPARATIONS MATERIEL ROULANT</t>
  </si>
  <si>
    <t>61551</t>
  </si>
  <si>
    <t>ENTRETIEN ET REPARATIONS BATIMENTS</t>
  </si>
  <si>
    <t>61522</t>
  </si>
  <si>
    <t>CHARGES LOCATIVES ET DE COPROPRIETE</t>
  </si>
  <si>
    <t>614</t>
  </si>
  <si>
    <t>LOCATIONS MOBILIERES - AUTRES</t>
  </si>
  <si>
    <t>61358</t>
  </si>
  <si>
    <t>MATERIEL ROULANT</t>
  </si>
  <si>
    <t>61351</t>
  </si>
  <si>
    <t>LOCATIONS IMMOBILIERES</t>
  </si>
  <si>
    <t>6132</t>
  </si>
  <si>
    <t>CREDIT BAIL MOBILIER - MATERIEL ROULANT</t>
  </si>
  <si>
    <t>61221</t>
  </si>
  <si>
    <t>CONTRATS DE PRESTATIONS DE SERVICES</t>
  </si>
  <si>
    <t>611</t>
  </si>
  <si>
    <t>AUTRES MATIERES ET FOURNITURES</t>
  </si>
  <si>
    <t>6068</t>
  </si>
  <si>
    <t>FOURNITURES ADMINISTRATIVES</t>
  </si>
  <si>
    <t>6064</t>
  </si>
  <si>
    <t>HABILLEMENT ET VETEMENTS DE TRAVAIL</t>
  </si>
  <si>
    <t>60636</t>
  </si>
  <si>
    <t>FOURNITURES DE PETIT EQUIPEMENT</t>
  </si>
  <si>
    <t>60632</t>
  </si>
  <si>
    <t>ENERGIE ET ELECTRICITE</t>
  </si>
  <si>
    <t>60612</t>
  </si>
  <si>
    <t>CHARGES A CARACTERE GENERAL</t>
  </si>
  <si>
    <t>011</t>
  </si>
  <si>
    <t>Hors le cadre d'une autorisation d'engagement</t>
  </si>
  <si>
    <t>OPERATIONS REELLES - GESTION DES SERVICES REGIONAUX</t>
  </si>
  <si>
    <t>TOTAL OPERATIONS REELLES ET MIXTES = A+B+C+D</t>
  </si>
  <si>
    <t>DOTATIONS AUX AMORTISSEMENTS ET PROVISIONS (D)</t>
  </si>
  <si>
    <t>CHARGES EXCEPTIONNELLES (C)</t>
  </si>
  <si>
    <t>CHARGES FINANCIERES (B)</t>
  </si>
  <si>
    <t>TOTAL DES DEPENSES DE GESTION DES SERVICES (A) = (011+012+014+65+6586)</t>
  </si>
  <si>
    <t>SUBVENTIONS DE FONCTIONNEMENT SNCF</t>
  </si>
  <si>
    <t>65737</t>
  </si>
  <si>
    <t>SUBVENTIONS DE FONCTIONNEMENT AUX ORGANISMES PUBLICS SPIC</t>
  </si>
  <si>
    <t>65736</t>
  </si>
  <si>
    <t>PARTICIPATIONS AU TITRE DE LA COOPERATION DECENTRALISEE</t>
  </si>
  <si>
    <t>6562</t>
  </si>
  <si>
    <t>PARTICIPATIONS AUX ORGANISMES DE REGROUPEMENT (SYNDICATS MIXTES ET ENTENTES)</t>
  </si>
  <si>
    <t>6561</t>
  </si>
  <si>
    <t>AUTRES CONTRIBUTIONS OBLIGATOIRES</t>
  </si>
  <si>
    <t>6558</t>
  </si>
  <si>
    <t>INDEMNITES COMPENSATRICE FORFAITAIRE VERSÉES AUX ENTREPRISES</t>
  </si>
  <si>
    <t>6552</t>
  </si>
  <si>
    <t>DOTATION DE FONCTIONNEMENT DES COLLEGES ETABLISSEMENTS PRIVES</t>
  </si>
  <si>
    <t>65512</t>
  </si>
  <si>
    <t>DOTATION DE FONCTIONNEMENT DES COLLEGES ETABLISSEMENTS PUBLICS</t>
  </si>
  <si>
    <t>65511</t>
  </si>
  <si>
    <t>COTISATIONS DE SECURITE SOCIALE - PART PATRONALE</t>
  </si>
  <si>
    <t>6534</t>
  </si>
  <si>
    <t>COTISATIONS DE RETRAITE</t>
  </si>
  <si>
    <t>6533</t>
  </si>
  <si>
    <t>INDEMNITES</t>
  </si>
  <si>
    <t>6531</t>
  </si>
  <si>
    <t>INDEMNITES DE PRESENCE AUTRES ORGANISMES</t>
  </si>
  <si>
    <t>6528</t>
  </si>
  <si>
    <t>STAGIAIRES FP - REMBOURSEMENT CNASEA</t>
  </si>
  <si>
    <t>65113</t>
  </si>
  <si>
    <t>STAGIAIRES FP - COTISATIONS SOCIALES</t>
  </si>
  <si>
    <t>65112</t>
  </si>
  <si>
    <t>AUTRES IMPOTS LOCAUX</t>
  </si>
  <si>
    <t>63513</t>
  </si>
  <si>
    <t>TRANSPORTS COLLECTIFS DU PERSONNEL</t>
  </si>
  <si>
    <t>6247</t>
  </si>
  <si>
    <t>TRANSPORT DE BIENS</t>
  </si>
  <si>
    <t>6241</t>
  </si>
  <si>
    <t>CATALOGUES ET IMPRIMES ET PUBLICATIONS</t>
  </si>
  <si>
    <t>6236</t>
  </si>
  <si>
    <t>FOIRES ET EXPOSITIONS</t>
  </si>
  <si>
    <t>6233</t>
  </si>
  <si>
    <t>FETES ET CEREMONIES</t>
  </si>
  <si>
    <t>6232</t>
  </si>
  <si>
    <t>ETUDES ET RECHERCHES</t>
  </si>
  <si>
    <t>617</t>
  </si>
  <si>
    <t>ENTRETIEN ET REPARATIONS AUTRES BIENS MOBILIERS</t>
  </si>
  <si>
    <t>61558</t>
  </si>
  <si>
    <t>ENTRETIEN ET REPARATIONS VOIES ET RESEAUX</t>
  </si>
  <si>
    <t>61523</t>
  </si>
  <si>
    <t>ENTRETIEN ET REPARATIONS SUR TERRAINS</t>
  </si>
  <si>
    <t>61521</t>
  </si>
  <si>
    <t>LIVRES DISQUES CASSETTES (BIBLIOTHEQUE &amp; MEDIATHEQUE)</t>
  </si>
  <si>
    <t>6065</t>
  </si>
  <si>
    <t>FOURNITURES D'ENTRETIEN</t>
  </si>
  <si>
    <t>60631</t>
  </si>
  <si>
    <t>ALIMENTATION</t>
  </si>
  <si>
    <t>60623</t>
  </si>
  <si>
    <t>CARBURANTS</t>
  </si>
  <si>
    <t>60622</t>
  </si>
  <si>
    <t>EAU ET ASSAINISSSEMENT</t>
  </si>
  <si>
    <t>60611</t>
  </si>
  <si>
    <t>ACHATS DE PRESTATIONS DE SERVICES</t>
  </si>
  <si>
    <t>6042</t>
  </si>
  <si>
    <t>AUTRES FOURNITURES CONSOMMABLES</t>
  </si>
  <si>
    <t>60228</t>
  </si>
  <si>
    <t>Dans le cadre d'une autorisation d'engagement</t>
  </si>
  <si>
    <t>(2) Pour mémoire, crédits ouverts au budget mais ne faisant pas l'objet d'émission de titres ou des mandats (opérations sans réalisations)</t>
  </si>
  <si>
    <t>(1) Crédits annulés (col5) = crédits ouverts (col1) - crédits employés ou à employer (col2+col3+col4). Lorsque la colonne "crédits sans emploi" fait apparaître, en recettes, un mo,ntant négatif, celma signifique que les réalisations on été supérieures aux recettes cotées.</t>
  </si>
  <si>
    <t>Pour information</t>
  </si>
  <si>
    <t>OPERATIONS D'ORDRE DE TRANSFERT ENTRE SECTIONS</t>
  </si>
  <si>
    <t>PRODUITS EXCEPTIONNELS</t>
  </si>
  <si>
    <t>PRODUITS FINANCIERS</t>
  </si>
  <si>
    <t>IMPOTS ET TAXES (hors 731)</t>
  </si>
  <si>
    <t>RECETTES DE L'EXERCICE</t>
  </si>
  <si>
    <t>Virement à la section d'invest.(2)</t>
  </si>
  <si>
    <t>DOTATIONS AUX AMORTISSEMENTS ET PROVISIONS</t>
  </si>
  <si>
    <t>CHARGES EXCEPTIONNELLES</t>
  </si>
  <si>
    <t>CHARGES FINANCIERES</t>
  </si>
  <si>
    <t>AUTRES CHARGES DE GESTION COURANTE (hors 6586)</t>
  </si>
  <si>
    <t>DEPENSES DE L'EXERCICE</t>
  </si>
  <si>
    <t>emploi (1)</t>
  </si>
  <si>
    <t>Chapitres</t>
  </si>
  <si>
    <t>B</t>
  </si>
  <si>
    <t>B 1 - SECTION DE FONCTIONNEMENT - VUE D'ENSEMBLE</t>
  </si>
  <si>
    <t>(2) Les dépenses sont égales aux recettes</t>
  </si>
  <si>
    <t>(1) A détailler conformément au plan des comptes</t>
  </si>
  <si>
    <t>OP CPTE TIERS PROJET MUSEAL</t>
  </si>
  <si>
    <t>4582093</t>
  </si>
  <si>
    <t>OP CPTE TIERS ESPACE VIE ETUDIANTE TOULON</t>
  </si>
  <si>
    <t>4582033</t>
  </si>
  <si>
    <t>AVANCES ET ACOMPTES VERSES SUR COMMANDES D IMMOBILISATIONS CORPORELLES</t>
  </si>
  <si>
    <t>238</t>
  </si>
  <si>
    <t>AVANCES ET ACOMPTES VERSES SUR COMMANDES D IMMOBILISATIONS INCORPORELLES</t>
  </si>
  <si>
    <t>237</t>
  </si>
  <si>
    <t>CONCESSIONS DROITS SIMILAIRES</t>
  </si>
  <si>
    <t>2051</t>
  </si>
  <si>
    <t>FRAIS D'INSERTION</t>
  </si>
  <si>
    <t>2033</t>
  </si>
  <si>
    <t>FRAIS D'ETUDES</t>
  </si>
  <si>
    <t>2031</t>
  </si>
  <si>
    <t>OPERATIONS AFFERENTES A L'OPTION DE TIRAGE SUR LIGNE DE TRESORERIE</t>
  </si>
  <si>
    <t>16449</t>
  </si>
  <si>
    <t>RECETTES (2)</t>
  </si>
  <si>
    <t/>
  </si>
  <si>
    <t>IMMO EN COURS AUTRES IMMOS CORPORELLES</t>
  </si>
  <si>
    <t>2318</t>
  </si>
  <si>
    <t>IMMO EN COURS CONSTRUCTIONS</t>
  </si>
  <si>
    <t>2313</t>
  </si>
  <si>
    <t>AUTRES IMMOBILISATIONS CORPORELLES MATERIEL INFORMATIQUE SCOLAIRE</t>
  </si>
  <si>
    <t>21831</t>
  </si>
  <si>
    <t>MATERIEL DE TRANSPORT FERROVIERE</t>
  </si>
  <si>
    <t>21821</t>
  </si>
  <si>
    <t>AUTRE MATERIEL TECHNIQUE</t>
  </si>
  <si>
    <t>21578</t>
  </si>
  <si>
    <t>MATERIEL TECHNIQUE SCOLAIRE</t>
  </si>
  <si>
    <t>21572</t>
  </si>
  <si>
    <t>CONCESSIONS ET DROITS SIMILAIRES</t>
  </si>
  <si>
    <t>SUB EQUIP BATIMENTS INSTALLATIONS</t>
  </si>
  <si>
    <t>204412</t>
  </si>
  <si>
    <t>DEPOTS ET CAUTIONNEMENTS RECUS</t>
  </si>
  <si>
    <t>165</t>
  </si>
  <si>
    <t>OPERATIONS AFFÉRENTES À L'EMPRUNT</t>
  </si>
  <si>
    <t>16441</t>
  </si>
  <si>
    <t>DEPENSES (2)</t>
  </si>
  <si>
    <t>emploi</t>
  </si>
  <si>
    <t>Art (1)</t>
  </si>
  <si>
    <t>(opérations d'ordre à l'intérieur de la section d'investissement)</t>
  </si>
  <si>
    <t>OPERATIONS PATRIMONIALES</t>
  </si>
  <si>
    <t>A6</t>
  </si>
  <si>
    <t>A 6 - SECTION D'INVESTISSEMENT</t>
  </si>
  <si>
    <t>Total</t>
  </si>
  <si>
    <t>Refinancement de dette</t>
  </si>
  <si>
    <t>166</t>
  </si>
  <si>
    <t>Opérations afférentes à l'option de tirage sur ligne de trésorerie</t>
  </si>
  <si>
    <t>annulés</t>
  </si>
  <si>
    <t>au 31/12</t>
  </si>
  <si>
    <t>Libellé</t>
  </si>
  <si>
    <t>Art.</t>
  </si>
  <si>
    <t>Autres ressources financières ne faisant pas partie des ressources propres (c/16449 et c/166)</t>
  </si>
  <si>
    <t>(5) Il s'agit des dépenses réelles au compte 2763.</t>
  </si>
  <si>
    <t>(4) Ces créances et charges peuvent être financées par emprunt.</t>
  </si>
  <si>
    <t>(3) Indiquer le signe algébrique.</t>
  </si>
  <si>
    <t>(2) Hors comptes 10229, 10259 et 1068</t>
  </si>
  <si>
    <t>(1) Détailler les chapitres budgétaires par article conformément au plan de comptes appliqué par la région.</t>
  </si>
  <si>
    <t>Résultat hors charges transférées III-II</t>
  </si>
  <si>
    <t>Solde net hors créances sur autres collectivités publiques (c/2763) et charges transférées (D) (4)(5) IV+c/2763+D(3)</t>
  </si>
  <si>
    <t>Solde (recettes - dépenses) IV=III-I (3)</t>
  </si>
  <si>
    <t>Recettes financières (III)</t>
  </si>
  <si>
    <t>Dépenses financières (I)</t>
  </si>
  <si>
    <t>Montant</t>
  </si>
  <si>
    <t>VIREMENT DE LA SECTION DE FONCTIONNEMENT</t>
  </si>
  <si>
    <t>021</t>
  </si>
  <si>
    <t>AUTRES IMMOBILISATIONS CORPORELLES - AUTRES</t>
  </si>
  <si>
    <t>28188</t>
  </si>
  <si>
    <t>MATERIEL DE TELEPHONIE</t>
  </si>
  <si>
    <t>28185</t>
  </si>
  <si>
    <t>AUTRES MATERIELS DE BUREAU ET MOBILIER SCOLAIRES</t>
  </si>
  <si>
    <t>281848</t>
  </si>
  <si>
    <t>MATERIEL DE BUREAU ET MOBILIER SCOLAIRES</t>
  </si>
  <si>
    <t>281841</t>
  </si>
  <si>
    <t>AUTRE MATERIEL INFORMATIQUE</t>
  </si>
  <si>
    <t>281838</t>
  </si>
  <si>
    <t>MATERIEL INFORMATIQUE SCOLAIRE</t>
  </si>
  <si>
    <t>281831</t>
  </si>
  <si>
    <t>AMORT MAT TRANSPORT AUTRES MAT TRANSPORT</t>
  </si>
  <si>
    <t>281828</t>
  </si>
  <si>
    <t>AMORT MAT TRANSPORT FERROVIERE ROULANT</t>
  </si>
  <si>
    <t>281821</t>
  </si>
  <si>
    <t>INSTALLATIONS GENERALES, AGENCEMENTS ET AMENAGEMENTS DIVERS</t>
  </si>
  <si>
    <t>28181</t>
  </si>
  <si>
    <t>AUTRES INSTALLATIONS, MATERIEL ET OUTILLAGE TECHNIQUES</t>
  </si>
  <si>
    <t>28158</t>
  </si>
  <si>
    <t>AMORT AUTRE MAT TECHNIQUE</t>
  </si>
  <si>
    <t>281578</t>
  </si>
  <si>
    <t>AMORT MAT TECH SCOLAIRE</t>
  </si>
  <si>
    <t>281572</t>
  </si>
  <si>
    <t>AMORTISSEMENTS MATERIELS FERROVIERES NON ROULANT</t>
  </si>
  <si>
    <t>281571</t>
  </si>
  <si>
    <t>AMORTISSEMENT DES IMMOS CORPORELLES RESEAUX DIVERS</t>
  </si>
  <si>
    <t>28153</t>
  </si>
  <si>
    <t>INSTALLATIONS DE VOIRIE</t>
  </si>
  <si>
    <t>28152</t>
  </si>
  <si>
    <t>AMORTISSEMENT DES BATIMENTS PUBLICS</t>
  </si>
  <si>
    <t>281351</t>
  </si>
  <si>
    <t>AMORTISSEMENT DES AUTRES BATIMENTS PUBLICS</t>
  </si>
  <si>
    <t>281318</t>
  </si>
  <si>
    <t>AMORTISSEMENTS DES BATIMENTS CULTURELS ET SPORTIFS</t>
  </si>
  <si>
    <t>281314</t>
  </si>
  <si>
    <t>AMORTISSEMENT DES BATIMENTS SCOLAIRES</t>
  </si>
  <si>
    <t>281312</t>
  </si>
  <si>
    <t>AMORTISSEMENT DES BATIMENTS ADMINISTRATIFS</t>
  </si>
  <si>
    <t>281311</t>
  </si>
  <si>
    <t>AMORTISSEMENT DES IMMOS CORPO AUTRES AGENCEMENTS ET AMENAGEMENTS DE TERRAINS</t>
  </si>
  <si>
    <t>28128</t>
  </si>
  <si>
    <t>AMORTISSEMENT AUTRES IMMOBILISATIONS INCORPORELLES</t>
  </si>
  <si>
    <t>2808</t>
  </si>
  <si>
    <t>CONCESSIONS ET DROITS SIMILAIRES, BREVETS, LICENCES</t>
  </si>
  <si>
    <t>28051</t>
  </si>
  <si>
    <t>SUBV EQUIP VERSEES ORG PUBLICS - BATIMENTS ET INSTALLATIONS</t>
  </si>
  <si>
    <t>2804412</t>
  </si>
  <si>
    <t>SUBV EQUIP VERSEES ETABL SCOLAIRES - BATIMENTS ET INSTALLATIONS</t>
  </si>
  <si>
    <t>280432</t>
  </si>
  <si>
    <t>SUBV EQUIP VERSEES ETABL SCOLAIRES - BIENS MOBILIERS-MAT-ETUDES</t>
  </si>
  <si>
    <t>280431</t>
  </si>
  <si>
    <t>SUBV EQUIP VERSEES PERS DE DROIT PRIVE - BATIMENTS ET INSTALLATIONS</t>
  </si>
  <si>
    <t>280422</t>
  </si>
  <si>
    <t>SUBV EQUIP VERSEES PERS DE DROIT PRIVE - BIENS MOBILIERS-MAT-ETUDES</t>
  </si>
  <si>
    <t>280421</t>
  </si>
  <si>
    <t>SUBV EQUIP VERSEES ORG PUBLICS DIVERS - BATIMENTS ET INSTALLATIONS</t>
  </si>
  <si>
    <t>2804182</t>
  </si>
  <si>
    <t>SUBV EQUIP VERSEES ORG PUBLICS DIVERS - BIENS MOBILIERS-MAT-ETUDES</t>
  </si>
  <si>
    <t>2804181</t>
  </si>
  <si>
    <t>SUBV EQUIP VERSEES RFF - BATIMENTS ET INSTALLATIONS</t>
  </si>
  <si>
    <t>28041722</t>
  </si>
  <si>
    <t>SUBV EQUIP VERSEES RFF - BIENS MOBILIERS-MAT-ETUDES</t>
  </si>
  <si>
    <t>28041721</t>
  </si>
  <si>
    <t>SUBV EQUIP VERSEES SNCF - BATIMENTS ET INSTALLATIONS</t>
  </si>
  <si>
    <t>28041712</t>
  </si>
  <si>
    <t>SUBV EQUIP VERSEES SNCF - BIENS MOBILIERS-MAT-ETUDES</t>
  </si>
  <si>
    <t>28041711</t>
  </si>
  <si>
    <t>SUBV EQUIP VERSEES SPIC - BATIMENTS ET INSTALLATIONS</t>
  </si>
  <si>
    <t>2804162</t>
  </si>
  <si>
    <t>SUBV EQUIP VERSEES AUTRES GROUP - BATIMENTS ET INSTALLATIONS</t>
  </si>
  <si>
    <t>2804152</t>
  </si>
  <si>
    <t>SUBV EQUIP VERSEES AUTRES GROUP - BIENS MOBILIERS-MAT-ETUDES</t>
  </si>
  <si>
    <t>2804151</t>
  </si>
  <si>
    <t>SUBV EQUIP VERSEES COMMUNES - BATIMENTS ET INSTALLATIONS</t>
  </si>
  <si>
    <t>2804142</t>
  </si>
  <si>
    <t>SUBV EQUIP VERSEES COMMUNES - BIENS MOBILIERS-MAT-ETUDES</t>
  </si>
  <si>
    <t>2804141</t>
  </si>
  <si>
    <t>SUBV EQUIP VERSEES DEPARTEMENTS - BATIMENTS ET INSTALLATIONS</t>
  </si>
  <si>
    <t>2804132</t>
  </si>
  <si>
    <t>SUBV EQUIP VERSEES DEPARTEMENTS - BIENS MOBILIERS-MAT-ETUDES</t>
  </si>
  <si>
    <t>2804131</t>
  </si>
  <si>
    <t>SUBV EQUIP VERSEES REGIONS - BATIMENTS ET INSTALLATIONS</t>
  </si>
  <si>
    <t>2804122</t>
  </si>
  <si>
    <t>SUBV EQUIPEMENT VERSEES ETAT - PROJETS INFRA D'INTERET NAT</t>
  </si>
  <si>
    <t>2804113</t>
  </si>
  <si>
    <t>SUBV EQUIPEMENT VERSEES ETAT - BATIMENTS ET INSTALLATIONS</t>
  </si>
  <si>
    <t>2804112</t>
  </si>
  <si>
    <t>SUBV EQUIPEMENT VERSEES ETAT - BIENS MOBILIERS-MAT-ETUDES</t>
  </si>
  <si>
    <t>2804111</t>
  </si>
  <si>
    <t>28033</t>
  </si>
  <si>
    <t>28031</t>
  </si>
  <si>
    <t>AUTRES IMMOBILISATIONS CORPORELLES AUTRES MATERIELS DE BUREAU</t>
  </si>
  <si>
    <t>21848</t>
  </si>
  <si>
    <t>INSTALLATIONS GENERALES AGENCEMENTS, AMENAGTS  CONSTRUCTIONS - BATIMENTS PUBLICS</t>
  </si>
  <si>
    <t>21351</t>
  </si>
  <si>
    <t>REALISATIONS POSTERIEURES AU 01/01/2005</t>
  </si>
  <si>
    <t>192</t>
  </si>
  <si>
    <t>AUTRES EMPRUNTS OBLIGATAIRES</t>
  </si>
  <si>
    <t>16318</t>
  </si>
  <si>
    <t>Transferts entre sections (c)(1)</t>
  </si>
  <si>
    <t>Produits des cessions</t>
  </si>
  <si>
    <t>024</t>
  </si>
  <si>
    <t>CREANCE SUR TRANSFERT DE DROITS A DEDUCTION DE TVA (1)</t>
  </si>
  <si>
    <t>2762</t>
  </si>
  <si>
    <t>AUTRES IMMOBILISATIONS FINANCIERES DEPOTS ET CAUTIONNEMENTS RECUS (1)</t>
  </si>
  <si>
    <t>275</t>
  </si>
  <si>
    <t>AUTRES PRETS (1)</t>
  </si>
  <si>
    <t>2748</t>
  </si>
  <si>
    <t>AVANCES REMBOURSABLES (1)</t>
  </si>
  <si>
    <t>2745</t>
  </si>
  <si>
    <t>PRETS AU PERSONNEL (1)</t>
  </si>
  <si>
    <t>2743</t>
  </si>
  <si>
    <t>Autres immobilisations financières (1)</t>
  </si>
  <si>
    <t>27</t>
  </si>
  <si>
    <t>Autres subventions d'investissement non transférables</t>
  </si>
  <si>
    <t>138</t>
  </si>
  <si>
    <t>Autres recettes financières (b)</t>
  </si>
  <si>
    <t>F.C.T.V.A.</t>
  </si>
  <si>
    <t>10222</t>
  </si>
  <si>
    <t>Ressources propres externes (a)</t>
  </si>
  <si>
    <t>RECETTES (RESSOURCES PROPRES) (III)= a+b+c+d</t>
  </si>
  <si>
    <t>Art.(1)</t>
  </si>
  <si>
    <t>DETAIL DES RECETTES</t>
  </si>
  <si>
    <t>A5</t>
  </si>
  <si>
    <t>SECTION D'INVESTISSEMENT - EQUILIBRE DES OPERATIONS FINANCIERES - RECETTES</t>
  </si>
  <si>
    <t>REFINANCEMENT DE DETTE</t>
  </si>
  <si>
    <t>Détails des comptes 16449 et 166 en dépense</t>
  </si>
  <si>
    <t>Stocks et en-cours (G)</t>
  </si>
  <si>
    <t>Charges à repartir sur plusieurs exercices (F)</t>
  </si>
  <si>
    <t>3998</t>
  </si>
  <si>
    <t>SUBV EQUIP VERSEES ETABL</t>
  </si>
  <si>
    <t>Travaux en régie (E)</t>
  </si>
  <si>
    <t>Charges transférées (D) = E+F+G (1)</t>
  </si>
  <si>
    <t>198</t>
  </si>
  <si>
    <t>DOTATION REGIONALE D'EQUIPEMENT SCOLAIRE</t>
  </si>
  <si>
    <t>13932</t>
  </si>
  <si>
    <t>SUBV D'EQUIP TRANSFEREES AU COMPTE DE RESULTAT - AUTRES</t>
  </si>
  <si>
    <t>13918</t>
  </si>
  <si>
    <t>SUBV D'EQUIP TRANSFEREES AU COMPTE DE RESULTAT - FEDER</t>
  </si>
  <si>
    <t>139172</t>
  </si>
  <si>
    <t>SUBV D'EQUIP TRANSFEREES AU COMPTE DE RESULTAT - COMMUNES ET STRUCTURES INTERCO</t>
  </si>
  <si>
    <t>13914</t>
  </si>
  <si>
    <t>SUBV D'EQUIP TRANFEREES AU COMPTE DE RESULTAT - DEPARTEMENTS</t>
  </si>
  <si>
    <t>13913</t>
  </si>
  <si>
    <t>SUBV D'EQUIP TRANSFEREES AU COMPTE DE RESULTAT - REGIONS</t>
  </si>
  <si>
    <t>13912</t>
  </si>
  <si>
    <t>SUBVENTIONS D'EQUIPEMENT ETAT ET ETABLISSEMENTS NATIONAUX</t>
  </si>
  <si>
    <t>13911</t>
  </si>
  <si>
    <t>Reprise sur autofinancement antérieur (C)(1)</t>
  </si>
  <si>
    <t>Transferts entre sections = C+D</t>
  </si>
  <si>
    <t>Dépenses imprévues</t>
  </si>
  <si>
    <t>020</t>
  </si>
  <si>
    <t>CREANCES SUR DES PARTICULIERS (1)</t>
  </si>
  <si>
    <t>2764</t>
  </si>
  <si>
    <t>AUTRES IMMOBILISATIONS FINANCIERES DEPOTS ET CAUTIONNEMENTS VERSES (1)</t>
  </si>
  <si>
    <t>AUTRES IMMOBILISATIONS FINANCIERES</t>
  </si>
  <si>
    <t>AUTRES FORMES DE PARTICIPATION</t>
  </si>
  <si>
    <t>266</t>
  </si>
  <si>
    <t>TITRES DE PARTICIPATION</t>
  </si>
  <si>
    <t>261</t>
  </si>
  <si>
    <t>PARTICIPATIONS ET CREANCES RATTACHEES A DES PARTICIPATIONS</t>
  </si>
  <si>
    <t>26</t>
  </si>
  <si>
    <t>DOTATIONS, FONDS DIVERS ET RESERVES</t>
  </si>
  <si>
    <t>10</t>
  </si>
  <si>
    <t>Autres dépenses financières (sous-total) (B)</t>
  </si>
  <si>
    <t>EMPRUNTS EN EUROS</t>
  </si>
  <si>
    <t>1641</t>
  </si>
  <si>
    <t>EMPRUNTS ET DETTES ASSIMILEES (A)</t>
  </si>
  <si>
    <t>16</t>
  </si>
  <si>
    <t>HORS CHARGES TRANSFEREES (II)=A+B+C</t>
  </si>
  <si>
    <t>DEPENSES TOTALES (I)=A+B+C+D</t>
  </si>
  <si>
    <t>DETAIL DES DEPENSES</t>
  </si>
  <si>
    <t>SECTION D'INVESTISSEMENT - EQUILIBRE DES OPERATIONS FINANCIERES - DEPENSES</t>
  </si>
  <si>
    <t>(2) Les recettes sont égales aux dépenses de chaque opération sous mandat.</t>
  </si>
  <si>
    <t>(1) A la clôture de l'opération, les crédits ouverts non consommés sont considérés comme ayant été non employés au cours de l'exercice. En cas de déficit, le solde s'obtient par l'inscription d'une recette dans la rubrique " financement par la région "</t>
  </si>
  <si>
    <t>CITES MIXTES VAUCLUSE</t>
  </si>
  <si>
    <t>455284</t>
  </si>
  <si>
    <t>CITES MIXTES BDR</t>
  </si>
  <si>
    <t>455213</t>
  </si>
  <si>
    <t>TOTAL RECETTES (2)</t>
  </si>
  <si>
    <t>TOTAL DEPENSES (2)</t>
  </si>
  <si>
    <t>réalisations</t>
  </si>
  <si>
    <t>Cumul des</t>
  </si>
  <si>
    <t>Chap</t>
  </si>
  <si>
    <t>Sur l'exercice</t>
  </si>
  <si>
    <t>A4 - OPERATIONS POUR LE COMPTE DE TIERS HORS LE CADRE D'UNE AUTORISATION DE PROGRAMME</t>
  </si>
  <si>
    <t>A4 - OPERATIONS POUR LE COMPTE DE TIERS DANS LE CADRE D'UNE AUTORISATION DE PROGRAMME</t>
  </si>
  <si>
    <t>OPERATIONS POUR LE COMPTE DE TIERS</t>
  </si>
  <si>
    <t>A 4</t>
  </si>
  <si>
    <t>A4 - SECTION D'INVESTISSEMENT</t>
  </si>
  <si>
    <t>(4) Lorsque la colonne " crédits sans emploi " fait apparaître un montant négatif, cela signifie que les réalisations ont été supérieures aux recettes votées.</t>
  </si>
  <si>
    <t>(3) Exceptionnellement, les comptes 20, 21 et 23 constituent des recettes réelles en cas de réduction ou d'annulation de mandats donnant lieu à reversement.</t>
  </si>
  <si>
    <t xml:space="preserve">     Il est reporté pour mémoire en recettes dans le tableau de l'équilibre des opérations financières tout comme le compte 1644-9.</t>
  </si>
  <si>
    <t>(2) Le compte 166 retrace les crédits ouverts en recettes au titre du refinancement de la dette.</t>
  </si>
  <si>
    <t>(1) Détailler les articles conformément au plan de comptes.</t>
  </si>
  <si>
    <t>IMMOBILISATIONS EN COURS(3)</t>
  </si>
  <si>
    <t>23</t>
  </si>
  <si>
    <t>IMMOBILISATIONS RECUES EN AFFECTATION(3)</t>
  </si>
  <si>
    <t>22</t>
  </si>
  <si>
    <t>AUTRES IMMOBILISATIONS CORPORELLES AUTRE MATERIEL INFORMATIQUE</t>
  </si>
  <si>
    <t>21838</t>
  </si>
  <si>
    <t>MATERIEL FERROVIAIRE</t>
  </si>
  <si>
    <t>21571</t>
  </si>
  <si>
    <t>INSTALLATIONS DE VOIRIE(ROM)</t>
  </si>
  <si>
    <t>2152</t>
  </si>
  <si>
    <t>AUTRES BATIMENTS PUBLICS</t>
  </si>
  <si>
    <t>21318</t>
  </si>
  <si>
    <t>TERRAINS NUS</t>
  </si>
  <si>
    <t>2111</t>
  </si>
  <si>
    <t>IMMOBILISATIONS CORPORELLES(3)</t>
  </si>
  <si>
    <t>21</t>
  </si>
  <si>
    <t>SUB EQUI BAT INSTALLATIONS</t>
  </si>
  <si>
    <t>20432</t>
  </si>
  <si>
    <t>SUB EQUIP BIENS MOBILIERS MATERIEL ET ETUDES</t>
  </si>
  <si>
    <t>20431</t>
  </si>
  <si>
    <t>20422</t>
  </si>
  <si>
    <t>SUB EQUI BIENS MOBILIERS MATERIEL ET ETUDES</t>
  </si>
  <si>
    <t>20421</t>
  </si>
  <si>
    <t>204182</t>
  </si>
  <si>
    <t>SUB EQUIP BAT INSTALLATIONS</t>
  </si>
  <si>
    <t>2041722</t>
  </si>
  <si>
    <t>204152</t>
  </si>
  <si>
    <t>204142</t>
  </si>
  <si>
    <t>SUBVENTIONS D'EQUIPEMENT VERSEES(3)</t>
  </si>
  <si>
    <t>204</t>
  </si>
  <si>
    <t>IMMOBILISATIONS INCORPORELLES(3)</t>
  </si>
  <si>
    <t>20</t>
  </si>
  <si>
    <t>REFINANCEMENT DE DETTE(2)</t>
  </si>
  <si>
    <t>EMPRUNTS OBLIGATAIRES REMBOURSABLES IN FINE</t>
  </si>
  <si>
    <t>16311</t>
  </si>
  <si>
    <t>EMPRUNTS ET DETTES ASSIMILEES</t>
  </si>
  <si>
    <t>1332</t>
  </si>
  <si>
    <t>AUTRES SUBVENTIONS D'EQUIPEMENT NON TRANSFERABLES - AUTRES</t>
  </si>
  <si>
    <t>1328</t>
  </si>
  <si>
    <t>SUBVENTIONS D'EQUIPEMENT NON TRANSFERABLES FEDER</t>
  </si>
  <si>
    <t>13272</t>
  </si>
  <si>
    <t>SUBVENTIONS D'EQUIPEMENT TRANSFERABLES AUTRES</t>
  </si>
  <si>
    <t>1318</t>
  </si>
  <si>
    <t>13178</t>
  </si>
  <si>
    <t>SUBVENTIONS D'EQUIPEMENT TRANSFERABLES FEDER</t>
  </si>
  <si>
    <t>13172</t>
  </si>
  <si>
    <t>SUBVENTIONS D'EQUIPEMENT TRANSFERABLES - COMMUNES</t>
  </si>
  <si>
    <t>1314</t>
  </si>
  <si>
    <t>SUBVENTIONS D'EQUIPEMENT TRANSFERABLES - DEPARTEMENTS</t>
  </si>
  <si>
    <t>1313</t>
  </si>
  <si>
    <t>SUBVENTIONS D'EQUIPEMENT TRANSFERABLES ETAT ET ETABLISSEMENTS NATIONAUX</t>
  </si>
  <si>
    <t>1311</t>
  </si>
  <si>
    <t>SUBVENTIONS D'INVESTISSEMENT</t>
  </si>
  <si>
    <t>13</t>
  </si>
  <si>
    <t>emploi (4)</t>
  </si>
  <si>
    <t>/art</t>
  </si>
  <si>
    <t>Libellé(1)</t>
  </si>
  <si>
    <t>Financement des équipements</t>
  </si>
  <si>
    <t>A3 - RECETTES D'EQUIPEMENT - Détail des chapitres</t>
  </si>
  <si>
    <t>A 3</t>
  </si>
  <si>
    <t>A3 - RECETTES D'EQUIPEMENT</t>
  </si>
  <si>
    <t>SECTION D'INVESTISSEMENT</t>
  </si>
  <si>
    <t>(5) Indiquer le signe algébrique.</t>
  </si>
  <si>
    <t>Recettes - Dépenses</t>
  </si>
  <si>
    <t>En cumulé</t>
  </si>
  <si>
    <t>Pour l'exerice</t>
  </si>
  <si>
    <t>Solde du financement</t>
  </si>
  <si>
    <t>(3) Obligatoirement annulés en fin d'opération.</t>
  </si>
  <si>
    <t>(2) Si la région constate des restes à réaliser sur les AP/CP.</t>
  </si>
  <si>
    <t>16...</t>
  </si>
  <si>
    <t>13...</t>
  </si>
  <si>
    <t>SUBVENTIONS D'INVESTISSEMENT (Sauf 138)</t>
  </si>
  <si>
    <t>TOTAL RECETTES AFFECTEES</t>
  </si>
  <si>
    <t>réalisations (3)</t>
  </si>
  <si>
    <t>au 31/12 (2)</t>
  </si>
  <si>
    <t>l'exercice</t>
  </si>
  <si>
    <t>Articles de recettes (1)</t>
  </si>
  <si>
    <t>Réalisations de</t>
  </si>
  <si>
    <t>Pour mémoire</t>
  </si>
  <si>
    <t>Eléments afférents à l'exercice</t>
  </si>
  <si>
    <t xml:space="preserve">FINANCEMENT EXTERNE (pour information)(facultatif) </t>
  </si>
  <si>
    <t>23...</t>
  </si>
  <si>
    <t>IMMOBILISATIONS EN COURS</t>
  </si>
  <si>
    <t>21...</t>
  </si>
  <si>
    <t>IMMOBILISATIONS CORPORELLES</t>
  </si>
  <si>
    <t>204...</t>
  </si>
  <si>
    <t>SUBVENTIONS D'EQUIPEMENT VERSEES</t>
  </si>
  <si>
    <t>20...</t>
  </si>
  <si>
    <t>IMMOBILISATIONS INCORPORELLES</t>
  </si>
  <si>
    <t>Art. (1)</t>
  </si>
  <si>
    <t>AFFERENTE A L'AUTORISATION DE PROGRAMME</t>
  </si>
  <si>
    <t>LIBELLE</t>
  </si>
  <si>
    <t>CHAPITRE D'OPERATION D'EQUIPEMENT N° :</t>
  </si>
  <si>
    <t>A 2</t>
  </si>
  <si>
    <t>A2 - SECTION D'INVESTISSEMENT - EQUIPEMENTS REGIONAUX</t>
  </si>
  <si>
    <t>TOTAL</t>
  </si>
  <si>
    <t>A1 - SUBVENTIONS D'EQUIPEMENT VERSEES HORS LE CADRE D'UNE AP</t>
  </si>
  <si>
    <t>Travaux en cours</t>
  </si>
  <si>
    <t>Immob. reçues en affectation</t>
  </si>
  <si>
    <t>AUTRES IMMOBILISATIONS CORPORELLES AUTRES</t>
  </si>
  <si>
    <t>2188</t>
  </si>
  <si>
    <t>2185</t>
  </si>
  <si>
    <t>AUTRES IMMOBILISATIONS CORPORELLES INSTAL GENERALE, AGENCE. ET AMENAGE.</t>
  </si>
  <si>
    <t>2181</t>
  </si>
  <si>
    <t>TERRAINS BATIS</t>
  </si>
  <si>
    <t>2115</t>
  </si>
  <si>
    <t>Immobilisations corporelles</t>
  </si>
  <si>
    <t>Immobilisations incorporelles (hors c/ 204)</t>
  </si>
  <si>
    <t>A1 - DEPENSES NON INDIVIDUALISEES EN OPERATIONS D'EQUIPEMENT HORS LE CADRE D'UNE AUTORISATION DE PROGRAMME</t>
  </si>
  <si>
    <t>SUB EQUIP PROJETS INFRA INTERET NAT</t>
  </si>
  <si>
    <t>20423</t>
  </si>
  <si>
    <t>SUB EQUIP BIENS MOBILIERS MATERIELS ET ETUDES</t>
  </si>
  <si>
    <t>204181</t>
  </si>
  <si>
    <t>2041723</t>
  </si>
  <si>
    <t>SUB EQUIP BIENS MOBILIERS MATERIEL</t>
  </si>
  <si>
    <t>2041721</t>
  </si>
  <si>
    <t>BATIMENTS INSTALLATIONS</t>
  </si>
  <si>
    <t>2041712</t>
  </si>
  <si>
    <t>SUB EQUIP MOBILIERS MATERIELS</t>
  </si>
  <si>
    <t>2041711</t>
  </si>
  <si>
    <t>PROJETS INFRA INTERT NAT</t>
  </si>
  <si>
    <t>204153</t>
  </si>
  <si>
    <t>204151</t>
  </si>
  <si>
    <t>204141</t>
  </si>
  <si>
    <t>204132</t>
  </si>
  <si>
    <t>BIENS MOBILIERS MATERIELS ET ETUDES</t>
  </si>
  <si>
    <t>204131</t>
  </si>
  <si>
    <t>PROJETS INFRA INTERET NATIONAL</t>
  </si>
  <si>
    <t>204113</t>
  </si>
  <si>
    <t>204112</t>
  </si>
  <si>
    <t>A1 - SUBVENTIONS D'EQUIPEMENT VERSEES DANS LE CADRE D'UNE AP</t>
  </si>
  <si>
    <t>IMMOBILISATIONS INCORPORELLES EN COURS</t>
  </si>
  <si>
    <t>232</t>
  </si>
  <si>
    <t>IMMOBILISATIONS EN COURS INST MAT OUTIL TECHNIQUES</t>
  </si>
  <si>
    <t>2315</t>
  </si>
  <si>
    <t>AUTRES IMMOBILISATIONS CORPORELLES MATERIEL DE BUREAU ET MOBILIERS SCOLAIRES</t>
  </si>
  <si>
    <t>21841</t>
  </si>
  <si>
    <t>AUTRES MATERIELS DE TRANSPORT</t>
  </si>
  <si>
    <t>21828</t>
  </si>
  <si>
    <t>Mandats émis</t>
  </si>
  <si>
    <t>A1 - DEPENSES NON INDIVIDUALISEES EN OPERATIONS D'EQUIPEMENT DANS LE CADRE D'UNE AUTORISATION DE PROGRAMME</t>
  </si>
  <si>
    <t>A1</t>
  </si>
  <si>
    <t>A1 - DEPENSES D'EQUIPEMENT NON INDIVIDUALISEES DANS UN CHAPITRE D'OPERATION</t>
  </si>
  <si>
    <t>(3) Pour mémoire, crédits votés au budget mais ne faisant pas l'objet d'émission de titres ou de mandats (opérations sans réalisations)</t>
  </si>
  <si>
    <t>(2) col 4 = col 1 - (col 2+col 3). Lorsque la colonne " crédits sans emploi " fait apparaître, en recettes, un montant négatif, cela signifie que les réalisations ont été supérieures aux recettes votées.</t>
  </si>
  <si>
    <t xml:space="preserve">(1) Dépenses engagées non mandatées ou recettes justifiées non titrées </t>
  </si>
  <si>
    <t>001 Solde d'exécution reporté N-1</t>
  </si>
  <si>
    <t>1068 Excédent de fonc.capitalisé N-1</t>
  </si>
  <si>
    <t>Opérations patrimoniales</t>
  </si>
  <si>
    <t>Dont virement de la section de fonctionnement (3)</t>
  </si>
  <si>
    <t>Dont Op. d'ordre de transfert entre sections</t>
  </si>
  <si>
    <t>Dont Opérations réelles</t>
  </si>
  <si>
    <t>Recettes financières</t>
  </si>
  <si>
    <t>Opérations pour compte de tiers</t>
  </si>
  <si>
    <t>Recettes d'équipement</t>
  </si>
  <si>
    <t>au 31/12 (1)</t>
  </si>
  <si>
    <t>Nature</t>
  </si>
  <si>
    <t>RECETTES - réalisations et restes à réaliser</t>
  </si>
  <si>
    <t>Dont opérations d'ordre de section à section</t>
  </si>
  <si>
    <t>Dont opérations réelles</t>
  </si>
  <si>
    <t>Dépenses financières (total)</t>
  </si>
  <si>
    <t>Subvention d'équipement à verser (c/204)</t>
  </si>
  <si>
    <t>- Individualisées en programme d'équipement</t>
  </si>
  <si>
    <t>- Non individualisées en programme d'équipement</t>
  </si>
  <si>
    <t>Dépenses d'équipement (total)</t>
  </si>
  <si>
    <t>DEPENSES - réalisations et restes à réaliser -</t>
  </si>
  <si>
    <t>A</t>
  </si>
  <si>
    <t>A - 1 - SECTION D'INVESTISSEMENT - VUE D'ENSEMBLE</t>
  </si>
  <si>
    <t>(2) Dans la limite maximale de 7,5% des dépenses réelles de la section</t>
  </si>
  <si>
    <t>(2) Rayer la mention inutile</t>
  </si>
  <si>
    <t>(1) A compléter par "du chapitre" ou " de l'article"</t>
  </si>
  <si>
    <t>- cumulé de l'exercice précédent (BP+BS+DM+RAR N-1) (2)</t>
  </si>
  <si>
    <t>- primitif de l'exercice précédent</t>
  </si>
  <si>
    <t xml:space="preserve">   V  - La comparaison s'effectue par rapport au budget:</t>
  </si>
  <si>
    <t xml:space="preserve">   de pratiquer des virements de crédits de paiement de chapitre à chapitre.</t>
  </si>
  <si>
    <t xml:space="preserve">   IV  - En l'absence de mention au paragraphe III ci-dessus, le président est réputé ne pas avoir reçu l'autorisation de l'assemblée délibérante</t>
  </si>
  <si>
    <t>…………………………………………………………………………………………………………………………………………………………………………….</t>
  </si>
  <si>
    <t xml:space="preserve">   III  - L'assemblée délibérante a autorisé le président à opérer des virements de crédits de chapitre à chapitre dans les limites suivantes (3):</t>
  </si>
  <si>
    <t xml:space="preserve">   sans chapitre d'opération.</t>
  </si>
  <si>
    <t xml:space="preserve">   II  - En l'absence de mention au paragraphe I ci-dessus, le budget est réputé voté par chapitre, et, en section d'investissement, </t>
  </si>
  <si>
    <t>La liste des articles spécialisés sur lesquels l'ordonnateur ne peut procéder à des virements d'article à article est la suivante :</t>
  </si>
  <si>
    <t>- avec (sans) vote formel sur chacun des chapitres (2)</t>
  </si>
  <si>
    <t>- avec les options listées en page III</t>
  </si>
  <si>
    <t>- au niveau (1)                                                           pour la section de fonctionnement.</t>
  </si>
  <si>
    <t>- au niveau (1)                                                           pour la section d'investissement ;</t>
  </si>
  <si>
    <t xml:space="preserve">   I  - L'assemblée délibérante a décidé de voter le budget (crédits de paiement afférents à une AP/AE ou crédits hors AP/AE) par nature:</t>
  </si>
  <si>
    <t>002 Résultat de fonctionnement reporté N-1</t>
  </si>
  <si>
    <t>Sous-total des opérations d'ordre</t>
  </si>
  <si>
    <t>IMPOTS ET TAXES (hors c/.731)</t>
  </si>
  <si>
    <t>Sous-total des opérations réelles</t>
  </si>
  <si>
    <t>Recettes de fonctionnement - Total</t>
  </si>
  <si>
    <t>Opérations d'ordre</t>
  </si>
  <si>
    <t>Opérations réelles</t>
  </si>
  <si>
    <t>(2) Cette opération est sans réalisation et ne donne pas lieu à émission d'un titre ou d'un mandat</t>
  </si>
  <si>
    <t>(1) Exceptionnellement, les comptes 20, 21 et 23 sont en recettes réelles en cas de réduction ou d'annulation de mandats donnant lieu à reversement</t>
  </si>
  <si>
    <t>1068 Excédent de fonctionnement capitalisé N-1</t>
  </si>
  <si>
    <t>041</t>
  </si>
  <si>
    <t>040</t>
  </si>
  <si>
    <t>VIREMENT DE LA SECTION DE FONCTIONNEMENT (2)</t>
  </si>
  <si>
    <t>Opération pour c/ de tiers</t>
  </si>
  <si>
    <t>45</t>
  </si>
  <si>
    <t>IMMOBILISATIONS EN COURS (1)</t>
  </si>
  <si>
    <t>IMMOBILISATIONS RECUES EN AFFECTATION (1)</t>
  </si>
  <si>
    <t>IMMOBILISATIONS CORPORELLES (1)</t>
  </si>
  <si>
    <t>SUBVENTIONS D'EQUIPEMENT VERSEES (1)</t>
  </si>
  <si>
    <t>IMMOBILISATIONS INCORPORELLES (hors c/.204)(1)</t>
  </si>
  <si>
    <t>DOTATIONS, FONDS DIVERS ET RESERVES (hors c/.1068)</t>
  </si>
  <si>
    <t>Recettes d' investissement - Total</t>
  </si>
  <si>
    <t>(y compris restes à réaliser N-1)</t>
  </si>
  <si>
    <t>TITRES EMIS</t>
  </si>
  <si>
    <t>2) BALANCE GENERALE</t>
  </si>
  <si>
    <t>II</t>
  </si>
  <si>
    <t>II - PRESENTATION GENERALE</t>
  </si>
  <si>
    <t>(1) Cette opération est sans réalisation et ne donne pas lieu à émission d'un titre ni d'un mandat</t>
  </si>
  <si>
    <t>VIREMENT A LA SECTION D'INVESTISSEMENT (1)</t>
  </si>
  <si>
    <t>Depenses de fonctionnement - Total</t>
  </si>
  <si>
    <t>OP. POUR COMPTE DE TIERS</t>
  </si>
  <si>
    <t>CHAP. D'OPERATION D'EQUIPEMENT (total)</t>
  </si>
  <si>
    <t>IMMOBILISATIONS EN COURS (hors opérations)</t>
  </si>
  <si>
    <t>IMMOBILISATIONS RECUES EN AFFECTATION</t>
  </si>
  <si>
    <t>IMMOBILISATIONS CORPORELLES (hors opérations)</t>
  </si>
  <si>
    <t>IMMOBILISATIONS INCORPORELLES (hors opérations et c/204)</t>
  </si>
  <si>
    <t>Dépenses d'investissement - Total</t>
  </si>
  <si>
    <t>MANDATS EMIS</t>
  </si>
  <si>
    <t>TOTAL DES DEPENSES DE FONCTIONNEMENT</t>
  </si>
  <si>
    <t>R002</t>
  </si>
  <si>
    <t>D002</t>
  </si>
  <si>
    <t>RESULTAT REPORTE DE N-1</t>
  </si>
  <si>
    <t>TOTAL RECETTES DE L'EXERCICE</t>
  </si>
  <si>
    <t>TOTAL DEPENSES DE L'EXERCICE</t>
  </si>
  <si>
    <t>AUTOFINANCEMENT DEGAGE :</t>
  </si>
  <si>
    <t>TOTAL RECETTES D'ORDRE</t>
  </si>
  <si>
    <t>TOTAL DEPENSES D'ORDRE</t>
  </si>
  <si>
    <t>042 Opé.d'ordre de transferts entre sections</t>
  </si>
  <si>
    <t>023 Virement à la section d'investissement(1)</t>
  </si>
  <si>
    <t>OPERATIONS D'ORDRE DE SECTION A SECTION</t>
  </si>
  <si>
    <t>SOLDE DES OPERATIONS REELLES ET MIXTES:</t>
  </si>
  <si>
    <t>TOTAL RECETTES REELLES ET MIXTES</t>
  </si>
  <si>
    <t>TOTAL DEPENSES REELLES ET MIXTES</t>
  </si>
  <si>
    <t>78 Reprises sur dotations aux provisions</t>
  </si>
  <si>
    <t>68 Dotations aux provisions</t>
  </si>
  <si>
    <t>Résultat exceptionnel = VI-V</t>
  </si>
  <si>
    <t>77 Produits exceptionnels (VI)</t>
  </si>
  <si>
    <t>67 Charges exceptionnelles (V)</t>
  </si>
  <si>
    <t>Résultat financier = IV-III</t>
  </si>
  <si>
    <t>76 Produits financiers (IV)</t>
  </si>
  <si>
    <t>66 Charges financières (III)</t>
  </si>
  <si>
    <t>Résultat courant non financier = II-I</t>
  </si>
  <si>
    <t>Total recettes de gestion des services (II)</t>
  </si>
  <si>
    <t>Total dépenses de gestion des services (I)</t>
  </si>
  <si>
    <t>013 Atténuation de charges (sauf 6031 et 6611)</t>
  </si>
  <si>
    <t>75 Autres produits de gestion courante</t>
  </si>
  <si>
    <t>74 Dotations,subventions et participations</t>
  </si>
  <si>
    <t>6586 Frais de fonctionnement des groupes d'élus</t>
  </si>
  <si>
    <t>73 Impôts et taxes (hors 731)</t>
  </si>
  <si>
    <t>65 Autres charges de gestion courante</t>
  </si>
  <si>
    <t>731 Impôts locaux</t>
  </si>
  <si>
    <t>014 Atténuation de produits</t>
  </si>
  <si>
    <t>ventes diverses</t>
  </si>
  <si>
    <t>012 Charges de personnel et frais assim.</t>
  </si>
  <si>
    <t>70 Produits des services, du domaine, et</t>
  </si>
  <si>
    <t>011 Charges à caractère général</t>
  </si>
  <si>
    <t>Gestion des services</t>
  </si>
  <si>
    <t>OPERATIONS REELLES</t>
  </si>
  <si>
    <t>(y compris les restes à réaliser N-1)</t>
  </si>
  <si>
    <t>B - SECTION DE FONCTIONNEMENT</t>
  </si>
  <si>
    <t>1B</t>
  </si>
  <si>
    <t xml:space="preserve"> 1) EQUILIBRE FINANCIER DU BUDGET</t>
  </si>
  <si>
    <t>II - PRESENTATION GENERALE DU BUDGET</t>
  </si>
  <si>
    <t>(2) Cette opération est sans réalisation et ne donne pas lieu à émission d'un titre ni d'un mandat</t>
  </si>
  <si>
    <t>(1) Exceptionnellement, les comptes 20, 21, 22 et 23 sont en recettes réelles en cas de déduction ou d'annulation de mandats donnant lieu à reversement</t>
  </si>
  <si>
    <t>TOTAL DES RECETTES D'INVESTISSEMENT</t>
  </si>
  <si>
    <t>TOTAL DES DEPENSES D'INVESTISSEMENT</t>
  </si>
  <si>
    <t>c/ 1068</t>
  </si>
  <si>
    <t>AFFECTATION DE N-1</t>
  </si>
  <si>
    <t>R001</t>
  </si>
  <si>
    <t>D001</t>
  </si>
  <si>
    <t>SOLDE D'EXECUTION REPORTE DE N-1</t>
  </si>
  <si>
    <t>(Solde des opérations d'ordre de section à section=(précédé du signe - si négatif))</t>
  </si>
  <si>
    <t>AUTOFINANCEMENT PROPRE A L'EXERCICE:</t>
  </si>
  <si>
    <t>TOTAL DES RECETTES D'ORDRE</t>
  </si>
  <si>
    <t>TOTAL DES DEPENSES D'ORDRE</t>
  </si>
  <si>
    <t>041 Opérations patrimoniales</t>
  </si>
  <si>
    <t>040 Opé.d'ordre de transferts entre sections</t>
  </si>
  <si>
    <t>021 Virement de la section de fonct.(2)</t>
  </si>
  <si>
    <t>OPERATIONS D'ORDRE</t>
  </si>
  <si>
    <t>(Dépenses réelles - Recettes réelles)</t>
  </si>
  <si>
    <t>BESOIN D'AUTOFINANCEMENT EXPRIME:</t>
  </si>
  <si>
    <t>TOTAL DES RECETTES REELLES</t>
  </si>
  <si>
    <t>TOTAL DES DEPENSES REELLES</t>
  </si>
  <si>
    <t>(participation du tiers)</t>
  </si>
  <si>
    <t xml:space="preserve">45 Opérations pour le compte de tiers </t>
  </si>
  <si>
    <t>45 Opérations pour le compte de tiers</t>
  </si>
  <si>
    <t>Emprunts et dettes assimilées (c/16)</t>
  </si>
  <si>
    <t>Subventions d'équipement reçues (c/13)</t>
  </si>
  <si>
    <t>Dépenses financières (c/16,18,26,27)</t>
  </si>
  <si>
    <t>27 Autres immobilisations financières</t>
  </si>
  <si>
    <t>participations</t>
  </si>
  <si>
    <t>204 Subventions d'équipement versées</t>
  </si>
  <si>
    <t xml:space="preserve">26 Participations et créances rattachées à des </t>
  </si>
  <si>
    <t>ou reçues en affectation (1)</t>
  </si>
  <si>
    <t>(y compris les opérations)</t>
  </si>
  <si>
    <t xml:space="preserve">20, 21, 22 et 23 immob. incorp. corp. en cours </t>
  </si>
  <si>
    <t>Dépenses d'équipement (c/20,21,22,23)</t>
  </si>
  <si>
    <t>18 Compte de liaison : affectation</t>
  </si>
  <si>
    <t>13 Subventions d'investissement</t>
  </si>
  <si>
    <t>Fonds propres d'origine ext. (10 hors 1068)</t>
  </si>
  <si>
    <t>10 Dotations, fonds divers et réserves</t>
  </si>
  <si>
    <t>OPERATIONS REELLES (1)</t>
  </si>
  <si>
    <t>A - SECTION D'INVESTISSEMENT - REALISATIONS</t>
  </si>
  <si>
    <t>1A</t>
  </si>
  <si>
    <t>(1) Il s'agit de la reprise des résultats de l'exercice précédent diminuée de l'affectation en 1068 qui fait l'objet d'un titre lors de l'exercice</t>
  </si>
  <si>
    <t>REPRISE DES RESULTATS ANTERIEURS</t>
  </si>
  <si>
    <t>EN RECETTES</t>
  </si>
  <si>
    <t>EN DEPENSES</t>
  </si>
  <si>
    <t>POUR INFORMATION (1)</t>
  </si>
  <si>
    <t>BUDGET</t>
  </si>
  <si>
    <t>SECTION DE FONCTIONNEMENT</t>
  </si>
  <si>
    <t>ORDRE</t>
  </si>
  <si>
    <t>RELLES ET MIXTES</t>
  </si>
  <si>
    <t>REELLES ET MIXTES</t>
  </si>
  <si>
    <t>TOTAL DES TITRES EMIS</t>
  </si>
  <si>
    <t>TOTAL DES MANDATS EMIS</t>
  </si>
  <si>
    <t>TOTAL DES OPERATIONS REELLES ET D'ORDRE DU BUDGET</t>
  </si>
  <si>
    <t>TOTAL DU BUDGET</t>
  </si>
  <si>
    <t>TOTAL DE LA SECTION DE FONCTIONNEMENT</t>
  </si>
  <si>
    <t>TOTAL DE LA SECTION D'INVESTISSEMENT</t>
  </si>
  <si>
    <t>TITRE EMIS</t>
  </si>
  <si>
    <t>MANDAT EMIS</t>
  </si>
  <si>
    <t>VUE D'ENSEMBLE</t>
  </si>
  <si>
    <t>(2) Suivant le niveau de vote choisi par le Conseil général</t>
  </si>
  <si>
    <t>(IV)</t>
  </si>
  <si>
    <t>SECTION DE FONCTIONNEMENT - TOTAL</t>
  </si>
  <si>
    <t>(III)</t>
  </si>
  <si>
    <t>SECTION D'INVESTISSEMENT - TOTAL</t>
  </si>
  <si>
    <t>Art (2)</t>
  </si>
  <si>
    <t>Titres restant à émettre</t>
  </si>
  <si>
    <t>Chap./</t>
  </si>
  <si>
    <t>RESTES A REALISER - RECETTES</t>
  </si>
  <si>
    <t>(1) A reporter au budget supplémentaire N+1</t>
  </si>
  <si>
    <t>IV</t>
  </si>
  <si>
    <t>I</t>
  </si>
  <si>
    <t>III+IV</t>
  </si>
  <si>
    <t>I+II</t>
  </si>
  <si>
    <t>DEFICIT</t>
  </si>
  <si>
    <t>EXCEDENT</t>
  </si>
  <si>
    <t>Solde(B)</t>
  </si>
  <si>
    <t>Recettes</t>
  </si>
  <si>
    <t>Dépenses</t>
  </si>
  <si>
    <t>RESULTAT CUMULE = (A)+(B)</t>
  </si>
  <si>
    <t>RESTES A REALISER(1)</t>
  </si>
  <si>
    <t>2 - EXECUTION DU BUDGET</t>
  </si>
  <si>
    <t>I - INFORMATIONS GENERALES</t>
  </si>
  <si>
    <t>(4) Suivant le niveau de vote retenu par le conseil régional</t>
  </si>
  <si>
    <t>(3) Il s'agit d'inscrire l'ensemble des restes à réaliser non compris dans une autorisation de programme ou une autorisation d'engagement et les restes à réaliser relatifs aux crédits de paiement compris dans une autorisation de programme votée, affectée et engagée, liés à des retards de travaux ou au solde des programmes en cours, et adossés à un engagement juridique. Les régions ont la faculté, en effet, d'utiliser la technique des restes à réaliser pour les crédits de paiement compris dans une AP selon les modalités définies dans le règlement budgétaire et financier de la région et dans les cas précités.</t>
  </si>
  <si>
    <t>(II)</t>
  </si>
  <si>
    <t>(I)</t>
  </si>
  <si>
    <t>Art (4)</t>
  </si>
  <si>
    <t>Dépenses engagées non mandatées</t>
  </si>
  <si>
    <t>RESTES A REALISER - DEPENSES (3)</t>
  </si>
  <si>
    <t>(2) 002 : reprise du résultat de fonctionnement de N-1 diminué de l'affectation en N du 1068</t>
  </si>
  <si>
    <t>(1) Indiquer le signe - si dépenses&gt;recettes, et + si recettes&gt;dépenses</t>
  </si>
  <si>
    <t>RESULTAT N</t>
  </si>
  <si>
    <t xml:space="preserve"> 002 (2)</t>
  </si>
  <si>
    <t>Fonctionnement (total)</t>
  </si>
  <si>
    <t>dont 1068</t>
  </si>
  <si>
    <t>001</t>
  </si>
  <si>
    <t>Investissement (total)</t>
  </si>
  <si>
    <t>ou solde (A)</t>
  </si>
  <si>
    <t>ANTERIEURS</t>
  </si>
  <si>
    <t>Résultat</t>
  </si>
  <si>
    <t>REPRISE DES RESULTATS</t>
  </si>
  <si>
    <t>Titre émis</t>
  </si>
  <si>
    <t>Dans l'ensemble des tableaux, les cases grisées ne doivent pas être remplies</t>
  </si>
  <si>
    <t>(2) Les ratios s'appuyant sur l'encours de la dette se calculent à partir du montant de dette au 31/12 N.</t>
  </si>
  <si>
    <t>(1) Voir l'article L.4332-5 du code général des collectivités territoriales. Etabli sur la base de la fiche de répartition de la DGF de l'exercice N-1, sur la base des informations N-2 (transmise par les services préfectoraux)</t>
  </si>
  <si>
    <t>…………………………………………………………………………………………………….</t>
  </si>
  <si>
    <t>Encours de la dette / recettes réelles de fonctionnement</t>
  </si>
  <si>
    <t>11</t>
  </si>
  <si>
    <t>Dépenses d'équipement brut / recettes réelles de fonctionnement</t>
  </si>
  <si>
    <t>Dépenses de fonctionnement et remboursement de la dette en capital / recettes réelles de fonctionnement</t>
  </si>
  <si>
    <t>9</t>
  </si>
  <si>
    <t>Coefficient de mobilisation du potentiel fiscal</t>
  </si>
  <si>
    <t>8</t>
  </si>
  <si>
    <t>Dépenses de personnel / dépenses réelles de fonctionnement</t>
  </si>
  <si>
    <t>7</t>
  </si>
  <si>
    <t>DGF / population</t>
  </si>
  <si>
    <t>6</t>
  </si>
  <si>
    <t>Encours de dette / population</t>
  </si>
  <si>
    <t>5</t>
  </si>
  <si>
    <t>Dépenses d'équipement brut / population</t>
  </si>
  <si>
    <t>4</t>
  </si>
  <si>
    <t>Recettes réelles de fonctionnement / population</t>
  </si>
  <si>
    <t>3</t>
  </si>
  <si>
    <t>Produit des impositions directes / population</t>
  </si>
  <si>
    <t>2</t>
  </si>
  <si>
    <t>Dépenses réelles de fonctionnement / population</t>
  </si>
  <si>
    <t>1</t>
  </si>
  <si>
    <t>Valeurs</t>
  </si>
  <si>
    <t>Informations financières - Ratios - (2)</t>
  </si>
  <si>
    <t>Potentiel fiscal / habitant défini par l'article L.4332-5 du CGCT (1)</t>
  </si>
  <si>
    <t>Pour mémoire, la moyenne nationale</t>
  </si>
  <si>
    <t>Région</t>
  </si>
  <si>
    <t>Informations fiscales</t>
  </si>
  <si>
    <t>adhère la région</t>
  </si>
  <si>
    <t xml:space="preserve">coopération auxquels </t>
  </si>
  <si>
    <t xml:space="preserve">Nombre d'organismes de </t>
  </si>
  <si>
    <t>Longueur de la voirie régionale (en km)</t>
  </si>
  <si>
    <t>utile de bâtiments</t>
  </si>
  <si>
    <t>Population fictive</t>
  </si>
  <si>
    <t>Nombre de m2 de surface</t>
  </si>
  <si>
    <t>Population totale (colonne h du recensement INSEE)</t>
  </si>
  <si>
    <t>Informations statistiques</t>
  </si>
  <si>
    <t>INFORMATIONS STATISTIQUES ET FISCALES</t>
  </si>
  <si>
    <t>I  - INFORMATIONS GENERALES</t>
  </si>
  <si>
    <t>ADMINISTRATIF</t>
  </si>
  <si>
    <t>COMPTE</t>
  </si>
  <si>
    <t>B 2 - Recettes de fonctionnement</t>
  </si>
  <si>
    <t>B 1 - Dépenses d'ordre de fonctionnement - Total des dépenses de fonctionnement</t>
  </si>
  <si>
    <t>B 1 - Dépenses de fonctionnement hors le cadre d'une AE</t>
  </si>
  <si>
    <t>B 1 - Dépenses de fonctionnement dans le cadre d'une AE</t>
  </si>
  <si>
    <t>Vue d'ensemble - Dépenses / Recettes</t>
  </si>
  <si>
    <t>B - Section de fonctionnement</t>
  </si>
  <si>
    <t>A 5 - Opérations patrimoniales</t>
  </si>
  <si>
    <t>A 5 - Opérations financières</t>
  </si>
  <si>
    <t>A 4 - Opérations pour le compte de tiers hors le cadre d'une AP</t>
  </si>
  <si>
    <t>A 4 - Opérations pour le compte de tiers dans le cadre d'une AP</t>
  </si>
  <si>
    <t>A 3 - Recettes d'équipement</t>
  </si>
  <si>
    <t>A 2 - Chapitres d'opérations d'équipement</t>
  </si>
  <si>
    <t>A 2 - Dépenses individualisées en chapitres d'opération d'équipement hors le cadre d'une AP</t>
  </si>
  <si>
    <t>A 2 - Dépenses individualisées en chapitres d'opération d'équipement dans le cadre d'une AP</t>
  </si>
  <si>
    <t>A 1 -  Dépenses d'équipement non invidualisées dans un chapitre d'opération hors le cadre d'une AP</t>
  </si>
  <si>
    <t>A 1 -  Subventions d'équipement versées dans le cadre d'une AP hors le cadre d'une AP</t>
  </si>
  <si>
    <t>A 1 -  Dépenses d'équipement non invidualisées dans un chapitre d'opération dans le cadre d'une AP</t>
  </si>
  <si>
    <t>A -  Section d'investissement</t>
  </si>
  <si>
    <t>III - Vote du compte administratif</t>
  </si>
  <si>
    <t>Titres émis</t>
  </si>
  <si>
    <t>2. Balance générale du compte administratif</t>
  </si>
  <si>
    <t>A - Section d'investissement</t>
  </si>
  <si>
    <t>1. Equilibre financier du compte administratif</t>
  </si>
  <si>
    <t>Vue d'ensemble du budget</t>
  </si>
  <si>
    <t>II - Présentation générale du compte administratif</t>
  </si>
  <si>
    <t>2- Exécution du budget</t>
  </si>
  <si>
    <t>1- Informations statistiques et fiscales</t>
  </si>
  <si>
    <t>I - Informations générales</t>
  </si>
  <si>
    <t>SOMMAIRE</t>
  </si>
  <si>
    <t xml:space="preserve">ANNEE </t>
  </si>
  <si>
    <t>voté par nature</t>
  </si>
  <si>
    <t>COMPTE ADMINISTRATIF</t>
  </si>
  <si>
    <t>M .71</t>
  </si>
  <si>
    <t>Numéro INSEE : …………….</t>
  </si>
  <si>
    <t>REPUBLIQUE FRANCAISE</t>
  </si>
  <si>
    <t>Numéro SIRET : 23130002100012</t>
  </si>
  <si>
    <t>POSTE COMPTABLE : PAIERIE REGIONALE</t>
  </si>
  <si>
    <t>BUDGET : 01  BUDGET PRINCIPAL</t>
  </si>
  <si>
    <t>I. INFORMATIONS GENERALES</t>
  </si>
  <si>
    <t>REGION : REGION PROVENCE ALPES COTE D'AZUR</t>
  </si>
  <si>
    <t>non renseigné</t>
  </si>
  <si>
    <t>88,8 %</t>
  </si>
  <si>
    <t>8,2 %</t>
  </si>
  <si>
    <t>141,3 %</t>
  </si>
  <si>
    <t>II. PRESENTATION GENERALE DU BUDGET</t>
  </si>
  <si>
    <t>1/ Equilibre financier</t>
  </si>
  <si>
    <t>2/ Balances générales</t>
  </si>
  <si>
    <t>III. VOTE DU COMPTE ADMINISTRATIF</t>
  </si>
  <si>
    <t>Dans la limite maximale de 7,5 % des dépenses réelles de la section</t>
  </si>
  <si>
    <t>A/ Section d'investissement</t>
  </si>
  <si>
    <t>B/ Section de fonctionnement</t>
  </si>
  <si>
    <t>REGION PROVENCE ALPES COTE D'AZUR</t>
  </si>
  <si>
    <t>282,0 €</t>
  </si>
  <si>
    <t>73,2 €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</si>
</sst>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numFmt numFmtId="165" formatCode="#,##0.00;\-#,##0.00;;"/>
    <numFmt numFmtId="166" formatCode="\+#,##0.00;\-#,##0.00;;"/>
    <numFmt numFmtId="167" formatCode="\+#,##0.00;\-#,##0.00;"/>
    <numFmt numFmtId="168" formatCode="#,##0.00\ &quot;€&quot;"/>
  </numFmts>
  <fonts count="31" x14ac:knownFonts="1">
    <font>
      <sz val="10"/>
      <color theme="1"/>
      <name val="Arial"/>
      <family val="2"/>
    </font>
    <font>
      <sz val="10"/>
      <color theme="1"/>
      <name val="Arial"/>
      <family val="2"/>
    </font>
    <font>
      <sz val="10"/>
      <name val="Arial"/>
    </font>
    <font>
      <sz val="10"/>
      <name val="Arial"/>
      <family val="2"/>
    </font>
    <font>
      <b/>
      <sz val="10"/>
      <name val="Arial"/>
      <family val="2"/>
    </font>
    <font>
      <sz val="8"/>
      <name val="Arial"/>
      <family val="2"/>
    </font>
    <font>
      <sz val="7"/>
      <name val="Arial"/>
      <family val="2"/>
    </font>
    <font>
      <b/>
      <sz val="8"/>
      <name val="Arial"/>
      <family val="2"/>
    </font>
    <font>
      <b/>
      <i/>
      <sz val="8"/>
      <name val="Arial"/>
      <family val="2"/>
    </font>
    <font>
      <b/>
      <i/>
      <sz val="10"/>
      <name val="Arial"/>
      <family val="2"/>
    </font>
    <font>
      <i/>
      <sz val="8"/>
      <name val="Arial"/>
      <family val="2"/>
    </font>
    <font>
      <sz val="9"/>
      <name val="Arial"/>
      <family val="2"/>
    </font>
    <font>
      <b/>
      <u/>
      <sz val="9"/>
      <name val="Arial"/>
      <family val="2"/>
    </font>
    <font>
      <i/>
      <sz val="10"/>
      <name val="Arial"/>
      <family val="2"/>
    </font>
    <font>
      <b/>
      <sz val="9"/>
      <name val="Arial"/>
      <family val="2"/>
    </font>
    <font>
      <sz val="12"/>
      <name val="Arial"/>
      <family val="2"/>
    </font>
    <font>
      <sz val="11"/>
      <name val="Arial"/>
      <family val="2"/>
    </font>
    <font>
      <b/>
      <sz val="12"/>
      <name val="Arial"/>
      <family val="2"/>
    </font>
    <font>
      <b/>
      <sz val="16"/>
      <name val="Arial"/>
      <family val="2"/>
    </font>
    <font>
      <b/>
      <sz val="18"/>
      <name val="Arial"/>
      <family val="2"/>
    </font>
    <font>
      <b/>
      <sz val="14"/>
      <name val="Arial"/>
      <family val="2"/>
    </font>
    <font>
      <sz val="16"/>
      <name val="Arial"/>
      <family val="2"/>
    </font>
    <font>
      <b/>
      <sz val="11"/>
      <name val="Arial"/>
      <family val="2"/>
    </font>
    <font>
      <i/>
      <sz val="7"/>
      <name val="Arial"/>
      <family val="2"/>
    </font>
    <font>
      <sz val="9"/>
      <name val="Arial"/>
    </font>
    <font>
      <sz val="14"/>
      <name val="Arial"/>
    </font>
    <font>
      <b/>
      <sz val="14"/>
      <name val="Arial"/>
    </font>
    <font>
      <b/>
      <u/>
      <sz val="12"/>
      <name val="Arial"/>
      <family val="2"/>
    </font>
    <font>
      <b/>
      <i/>
      <sz val="10"/>
      <color theme="1"/>
      <name val="Arial"/>
      <family val="2"/>
    </font>
    <font>
      <b/>
      <u/>
      <sz val="10"/>
      <color theme="1"/>
      <name val="Arial"/>
      <family val="2"/>
    </font>
    <font>
      <strike/>
      <sz val="9"/>
      <name val="Arial"/>
      <family val="2"/>
    </font>
  </fonts>
  <fills count="5">
    <fill>
      <patternFill patternType="none"/>
    </fill>
    <fill>
      <patternFill patternType="gray125"/>
    </fill>
    <fill>
      <patternFill patternType="solid">
        <fgColor indexed="22"/>
        <bgColor indexed="64"/>
      </patternFill>
    </fill>
    <fill>
      <patternFill patternType="lightGray"/>
    </fill>
    <fill>
      <patternFill patternType="solid">
        <fgColor indexed="9"/>
        <bgColor indexed="64"/>
      </patternFill>
    </fill>
  </fills>
  <borders count="74">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bottom style="thin">
        <color indexed="9"/>
      </bottom>
      <diagonal/>
    </border>
    <border>
      <left/>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0" fontId="3" fillId="0" borderId="0" applyProtection="0"/>
  </cellStyleXfs>
  <cellXfs count="605">
    <xf numFmtId="0" fontId="0" fillId="0" borderId="0" xfId="0"/>
    <xf numFmtId="0" fontId="2" fillId="0" borderId="0" xfId="2"/>
    <xf numFmtId="0" fontId="2" fillId="0" borderId="0" xfId="2" applyBorder="1"/>
    <xf numFmtId="0" fontId="5" fillId="0" borderId="0" xfId="2" applyFont="1" applyAlignment="1">
      <alignment vertical="center"/>
    </xf>
    <xf numFmtId="0" fontId="7" fillId="1" borderId="9" xfId="2" applyFont="1" applyFill="1" applyBorder="1" applyAlignment="1">
      <alignment horizontal="center" vertical="center"/>
    </xf>
    <xf numFmtId="49" fontId="7" fillId="1" borderId="9" xfId="2" applyNumberFormat="1" applyFont="1" applyFill="1" applyBorder="1" applyAlignment="1">
      <alignment horizontal="center" vertical="center"/>
    </xf>
    <xf numFmtId="0" fontId="5" fillId="0" borderId="0" xfId="2" applyFont="1" applyAlignment="1">
      <alignment vertical="center" wrapText="1"/>
    </xf>
    <xf numFmtId="0" fontId="6" fillId="0" borderId="0" xfId="2" applyFont="1" applyAlignment="1">
      <alignment vertical="center"/>
    </xf>
    <xf numFmtId="0" fontId="5" fillId="1" borderId="15" xfId="2" applyFont="1" applyFill="1" applyBorder="1" applyAlignment="1">
      <alignment vertical="center"/>
    </xf>
    <xf numFmtId="0" fontId="7" fillId="0" borderId="15" xfId="2" applyFont="1" applyBorder="1" applyAlignment="1">
      <alignment vertical="center"/>
    </xf>
    <xf numFmtId="164" fontId="7" fillId="0" borderId="15" xfId="2" applyNumberFormat="1" applyFont="1" applyBorder="1" applyAlignment="1">
      <alignment vertical="center"/>
    </xf>
    <xf numFmtId="164" fontId="8" fillId="0" borderId="10" xfId="2" applyNumberFormat="1" applyFont="1" applyBorder="1" applyAlignment="1">
      <alignment vertical="center"/>
    </xf>
    <xf numFmtId="164" fontId="10" fillId="0" borderId="14" xfId="2" applyNumberFormat="1" applyFont="1" applyBorder="1" applyAlignment="1">
      <alignment vertical="center"/>
    </xf>
    <xf numFmtId="0" fontId="10" fillId="0" borderId="14" xfId="2" applyFont="1" applyBorder="1" applyAlignment="1">
      <alignment vertical="center" wrapText="1"/>
    </xf>
    <xf numFmtId="49" fontId="10" fillId="0" borderId="14" xfId="2" applyNumberFormat="1" applyFont="1" applyBorder="1" applyAlignment="1">
      <alignment vertical="center"/>
    </xf>
    <xf numFmtId="0" fontId="8" fillId="1" borderId="10" xfId="2" applyFont="1" applyFill="1" applyBorder="1" applyAlignment="1">
      <alignment vertical="center" wrapText="1"/>
    </xf>
    <xf numFmtId="49" fontId="8" fillId="1" borderId="10" xfId="2" applyNumberFormat="1" applyFont="1" applyFill="1" applyBorder="1" applyAlignment="1">
      <alignment vertical="center"/>
    </xf>
    <xf numFmtId="164" fontId="7" fillId="0" borderId="10" xfId="2" applyNumberFormat="1" applyFont="1" applyBorder="1" applyAlignment="1">
      <alignment vertical="center"/>
    </xf>
    <xf numFmtId="164" fontId="5" fillId="0" borderId="14" xfId="2" applyNumberFormat="1" applyFont="1" applyBorder="1" applyAlignment="1">
      <alignment vertical="center"/>
    </xf>
    <xf numFmtId="164" fontId="5" fillId="1" borderId="14" xfId="2" applyNumberFormat="1" applyFont="1" applyFill="1" applyBorder="1" applyAlignment="1">
      <alignment vertical="center"/>
    </xf>
    <xf numFmtId="0" fontId="5" fillId="0" borderId="14" xfId="2" applyFont="1" applyBorder="1" applyAlignment="1">
      <alignment vertical="center" wrapText="1"/>
    </xf>
    <xf numFmtId="49" fontId="5" fillId="0" borderId="14" xfId="2" applyNumberFormat="1" applyFont="1" applyBorder="1" applyAlignment="1">
      <alignment vertical="center"/>
    </xf>
    <xf numFmtId="164" fontId="7" fillId="1" borderId="10" xfId="2" applyNumberFormat="1" applyFont="1" applyFill="1" applyBorder="1" applyAlignment="1">
      <alignment vertical="center"/>
    </xf>
    <xf numFmtId="0" fontId="7" fillId="1" borderId="10" xfId="2" applyFont="1" applyFill="1" applyBorder="1" applyAlignment="1">
      <alignment vertical="center" wrapText="1"/>
    </xf>
    <xf numFmtId="49" fontId="7" fillId="1" borderId="10" xfId="2" applyNumberFormat="1" applyFont="1" applyFill="1" applyBorder="1" applyAlignment="1">
      <alignment vertical="center"/>
    </xf>
    <xf numFmtId="0" fontId="7" fillId="1" borderId="15" xfId="2" applyFont="1" applyFill="1" applyBorder="1" applyAlignment="1">
      <alignment vertical="center" wrapText="1"/>
    </xf>
    <xf numFmtId="49" fontId="7" fillId="1" borderId="15" xfId="2" applyNumberFormat="1" applyFont="1" applyFill="1" applyBorder="1" applyAlignment="1">
      <alignment vertical="center"/>
    </xf>
    <xf numFmtId="0" fontId="7" fillId="1" borderId="15" xfId="2" applyFont="1" applyFill="1" applyBorder="1" applyAlignment="1">
      <alignment horizontal="center" vertical="center"/>
    </xf>
    <xf numFmtId="0" fontId="7" fillId="1" borderId="15" xfId="2" applyFont="1" applyFill="1" applyBorder="1" applyAlignment="1">
      <alignment horizontal="center" vertical="center" wrapText="1"/>
    </xf>
    <xf numFmtId="0" fontId="7" fillId="1" borderId="14" xfId="2" applyFont="1" applyFill="1" applyBorder="1" applyAlignment="1">
      <alignment horizontal="center" vertical="center"/>
    </xf>
    <xf numFmtId="0" fontId="7" fillId="1" borderId="14" xfId="2" applyFont="1" applyFill="1" applyBorder="1" applyAlignment="1">
      <alignment horizontal="center" vertical="center" wrapText="1"/>
    </xf>
    <xf numFmtId="49" fontId="7" fillId="1" borderId="14" xfId="2" applyNumberFormat="1" applyFont="1" applyFill="1" applyBorder="1" applyAlignment="1">
      <alignment horizontal="center" vertical="center"/>
    </xf>
    <xf numFmtId="0" fontId="7" fillId="1" borderId="9" xfId="2" applyFont="1" applyFill="1" applyBorder="1" applyAlignment="1">
      <alignment horizontal="center" vertical="center" wrapText="1"/>
    </xf>
    <xf numFmtId="0" fontId="7" fillId="1" borderId="10" xfId="2" applyFont="1" applyFill="1" applyBorder="1" applyAlignment="1">
      <alignment horizontal="center" vertical="center"/>
    </xf>
    <xf numFmtId="0" fontId="7" fillId="1" borderId="15" xfId="2" applyFont="1" applyFill="1" applyBorder="1" applyAlignment="1">
      <alignment vertical="center"/>
    </xf>
    <xf numFmtId="0" fontId="7" fillId="1" borderId="9" xfId="2" applyFont="1" applyFill="1" applyBorder="1" applyAlignment="1">
      <alignment vertical="center"/>
    </xf>
    <xf numFmtId="164" fontId="8" fillId="0" borderId="15" xfId="2" applyNumberFormat="1" applyFont="1" applyBorder="1" applyAlignment="1">
      <alignment vertical="center"/>
    </xf>
    <xf numFmtId="164" fontId="8" fillId="1" borderId="10" xfId="2" applyNumberFormat="1" applyFont="1" applyFill="1" applyBorder="1" applyAlignment="1">
      <alignment vertical="center"/>
    </xf>
    <xf numFmtId="164" fontId="8" fillId="1" borderId="15" xfId="2" applyNumberFormat="1" applyFont="1" applyFill="1" applyBorder="1" applyAlignment="1">
      <alignment vertical="center"/>
    </xf>
    <xf numFmtId="0" fontId="8" fillId="1" borderId="15" xfId="2" applyFont="1" applyFill="1" applyBorder="1" applyAlignment="1">
      <alignment vertical="center" wrapText="1"/>
    </xf>
    <xf numFmtId="49" fontId="8" fillId="1" borderId="15" xfId="2" applyNumberFormat="1" applyFont="1" applyFill="1" applyBorder="1" applyAlignment="1">
      <alignment vertical="center"/>
    </xf>
    <xf numFmtId="164" fontId="5" fillId="0" borderId="15" xfId="2" applyNumberFormat="1" applyFont="1" applyBorder="1" applyAlignment="1">
      <alignment vertical="center"/>
    </xf>
    <xf numFmtId="0" fontId="5" fillId="0" borderId="15" xfId="2" applyFont="1" applyBorder="1" applyAlignment="1">
      <alignment vertical="center" wrapText="1"/>
    </xf>
    <xf numFmtId="49" fontId="5" fillId="0" borderId="15" xfId="2" applyNumberFormat="1" applyFont="1" applyBorder="1" applyAlignment="1">
      <alignment vertical="center"/>
    </xf>
    <xf numFmtId="0" fontId="5" fillId="0" borderId="0" xfId="2" applyFont="1" applyAlignment="1">
      <alignment vertical="top"/>
    </xf>
    <xf numFmtId="0" fontId="6" fillId="0" borderId="0" xfId="2" applyFont="1" applyAlignment="1">
      <alignment vertical="top"/>
    </xf>
    <xf numFmtId="0" fontId="5" fillId="1" borderId="15" xfId="2" applyFont="1" applyFill="1" applyBorder="1" applyAlignment="1">
      <alignment vertical="top"/>
    </xf>
    <xf numFmtId="165" fontId="7" fillId="0" borderId="15" xfId="2" applyNumberFormat="1" applyFont="1" applyBorder="1" applyAlignment="1">
      <alignment vertical="top"/>
    </xf>
    <xf numFmtId="0" fontId="5" fillId="1" borderId="9" xfId="2" applyFont="1" applyFill="1" applyBorder="1" applyAlignment="1">
      <alignment vertical="top"/>
    </xf>
    <xf numFmtId="0" fontId="7" fillId="0" borderId="9" xfId="2" applyFont="1" applyBorder="1" applyAlignment="1">
      <alignment vertical="top"/>
    </xf>
    <xf numFmtId="165" fontId="10" fillId="0" borderId="15" xfId="2" applyNumberFormat="1" applyFont="1" applyBorder="1" applyAlignment="1">
      <alignment vertical="top"/>
    </xf>
    <xf numFmtId="165" fontId="10" fillId="1" borderId="15" xfId="2" applyNumberFormat="1" applyFont="1" applyFill="1" applyBorder="1" applyAlignment="1">
      <alignment vertical="top"/>
    </xf>
    <xf numFmtId="0" fontId="10" fillId="0" borderId="15" xfId="2" applyFont="1" applyBorder="1" applyAlignment="1">
      <alignment vertical="top"/>
    </xf>
    <xf numFmtId="49" fontId="10" fillId="0" borderId="15" xfId="2" applyNumberFormat="1" applyFont="1" applyBorder="1" applyAlignment="1">
      <alignment vertical="top"/>
    </xf>
    <xf numFmtId="165" fontId="5" fillId="0" borderId="14" xfId="2" applyNumberFormat="1" applyFont="1" applyBorder="1" applyAlignment="1">
      <alignment vertical="top"/>
    </xf>
    <xf numFmtId="0" fontId="5" fillId="0" borderId="14" xfId="2" applyFont="1" applyBorder="1" applyAlignment="1">
      <alignment vertical="top"/>
    </xf>
    <xf numFmtId="49" fontId="5" fillId="0" borderId="14" xfId="2" applyNumberFormat="1" applyFont="1" applyBorder="1" applyAlignment="1">
      <alignment vertical="top"/>
    </xf>
    <xf numFmtId="165" fontId="5" fillId="0" borderId="9" xfId="2" applyNumberFormat="1" applyFont="1" applyBorder="1" applyAlignment="1">
      <alignment vertical="top"/>
    </xf>
    <xf numFmtId="0" fontId="5" fillId="0" borderId="9" xfId="2" applyFont="1" applyBorder="1" applyAlignment="1">
      <alignment vertical="top"/>
    </xf>
    <xf numFmtId="49" fontId="5" fillId="0" borderId="9" xfId="2" applyNumberFormat="1" applyFont="1" applyBorder="1" applyAlignment="1">
      <alignment vertical="top"/>
    </xf>
    <xf numFmtId="0" fontId="5" fillId="1" borderId="10" xfId="2" applyFont="1" applyFill="1" applyBorder="1" applyAlignment="1">
      <alignment vertical="top"/>
    </xf>
    <xf numFmtId="165" fontId="10" fillId="0" borderId="10" xfId="2" applyNumberFormat="1" applyFont="1" applyBorder="1" applyAlignment="1">
      <alignment vertical="top"/>
    </xf>
    <xf numFmtId="0" fontId="10" fillId="1" borderId="10" xfId="2" applyFont="1" applyFill="1" applyBorder="1" applyAlignment="1">
      <alignment vertical="top"/>
    </xf>
    <xf numFmtId="49" fontId="10" fillId="1" borderId="10" xfId="2" applyNumberFormat="1" applyFont="1" applyFill="1" applyBorder="1" applyAlignment="1">
      <alignment vertical="top"/>
    </xf>
    <xf numFmtId="0" fontId="7" fillId="1" borderId="14" xfId="2" applyFont="1" applyFill="1" applyBorder="1" applyAlignment="1">
      <alignment horizontal="center" vertical="top"/>
    </xf>
    <xf numFmtId="0" fontId="7" fillId="1" borderId="6" xfId="2" applyFont="1" applyFill="1" applyBorder="1" applyAlignment="1">
      <alignment horizontal="center" vertical="top"/>
    </xf>
    <xf numFmtId="0" fontId="7" fillId="1" borderId="8" xfId="2" applyFont="1" applyFill="1" applyBorder="1" applyAlignment="1">
      <alignment horizontal="center" vertical="top"/>
    </xf>
    <xf numFmtId="0" fontId="7" fillId="1" borderId="15" xfId="2" applyFont="1" applyFill="1" applyBorder="1" applyAlignment="1">
      <alignment horizontal="center" vertical="top"/>
    </xf>
    <xf numFmtId="0" fontId="7" fillId="1" borderId="10" xfId="2" applyFont="1" applyFill="1" applyBorder="1" applyAlignment="1">
      <alignment horizontal="center" vertical="top"/>
    </xf>
    <xf numFmtId="165" fontId="10" fillId="0" borderId="14" xfId="2" applyNumberFormat="1" applyFont="1" applyBorder="1" applyAlignment="1">
      <alignment vertical="top"/>
    </xf>
    <xf numFmtId="0" fontId="10" fillId="0" borderId="14" xfId="2" applyFont="1" applyBorder="1" applyAlignment="1">
      <alignment vertical="top"/>
    </xf>
    <xf numFmtId="49" fontId="10" fillId="0" borderId="14" xfId="2" applyNumberFormat="1" applyFont="1" applyBorder="1" applyAlignment="1">
      <alignment vertical="top"/>
    </xf>
    <xf numFmtId="165" fontId="8" fillId="0" borderId="10" xfId="2" applyNumberFormat="1" applyFont="1" applyBorder="1" applyAlignment="1">
      <alignment vertical="top"/>
    </xf>
    <xf numFmtId="0" fontId="8" fillId="1" borderId="10" xfId="2" applyFont="1" applyFill="1" applyBorder="1" applyAlignment="1">
      <alignment vertical="top"/>
    </xf>
    <xf numFmtId="49" fontId="8" fillId="1" borderId="10" xfId="2" applyNumberFormat="1" applyFont="1" applyFill="1" applyBorder="1" applyAlignment="1">
      <alignment vertical="top"/>
    </xf>
    <xf numFmtId="0" fontId="7" fillId="1" borderId="9" xfId="2" applyFont="1" applyFill="1" applyBorder="1" applyAlignment="1">
      <alignment horizontal="center" vertical="top"/>
    </xf>
    <xf numFmtId="49" fontId="7" fillId="1" borderId="9" xfId="2" applyNumberFormat="1" applyFont="1" applyFill="1" applyBorder="1" applyAlignment="1">
      <alignment horizontal="center" vertical="top"/>
    </xf>
    <xf numFmtId="165" fontId="5" fillId="0" borderId="10" xfId="2" applyNumberFormat="1" applyFont="1" applyBorder="1" applyAlignment="1">
      <alignment vertical="center"/>
    </xf>
    <xf numFmtId="0" fontId="5" fillId="0" borderId="10" xfId="2" applyFont="1" applyBorder="1" applyAlignment="1">
      <alignment vertical="center" wrapText="1"/>
    </xf>
    <xf numFmtId="49" fontId="5" fillId="0" borderId="10" xfId="2" applyNumberFormat="1" applyFont="1" applyBorder="1" applyAlignment="1">
      <alignment vertical="center"/>
    </xf>
    <xf numFmtId="0" fontId="7" fillId="0" borderId="14" xfId="2" applyFont="1" applyBorder="1" applyAlignment="1">
      <alignment horizontal="center" vertical="center" wrapText="1"/>
    </xf>
    <xf numFmtId="0" fontId="7" fillId="0" borderId="9" xfId="2" applyFont="1" applyBorder="1" applyAlignment="1">
      <alignment horizontal="center" vertical="center" wrapText="1"/>
    </xf>
    <xf numFmtId="49" fontId="7" fillId="0" borderId="9" xfId="2" applyNumberFormat="1" applyFont="1" applyBorder="1" applyAlignment="1">
      <alignment horizontal="center" vertical="center" wrapText="1"/>
    </xf>
    <xf numFmtId="165" fontId="7" fillId="0" borderId="10" xfId="2" applyNumberFormat="1" applyFont="1" applyBorder="1" applyAlignment="1">
      <alignment vertical="center"/>
    </xf>
    <xf numFmtId="0" fontId="7" fillId="0" borderId="10" xfId="2" applyFont="1" applyBorder="1" applyAlignment="1">
      <alignment vertical="center" wrapText="1"/>
    </xf>
    <xf numFmtId="166" fontId="7" fillId="0" borderId="10" xfId="2" applyNumberFormat="1" applyFont="1" applyBorder="1" applyAlignment="1">
      <alignment vertical="center"/>
    </xf>
    <xf numFmtId="0" fontId="7" fillId="0" borderId="10" xfId="2" applyFont="1" applyBorder="1" applyAlignment="1">
      <alignment horizontal="center" vertical="center"/>
    </xf>
    <xf numFmtId="165" fontId="8" fillId="0" borderId="10" xfId="2" applyNumberFormat="1" applyFont="1" applyBorder="1" applyAlignment="1">
      <alignment vertical="center"/>
    </xf>
    <xf numFmtId="165" fontId="8" fillId="1" borderId="10" xfId="2" applyNumberFormat="1" applyFont="1" applyFill="1" applyBorder="1" applyAlignment="1">
      <alignment vertical="center"/>
    </xf>
    <xf numFmtId="0" fontId="8" fillId="0" borderId="10" xfId="2" applyFont="1" applyBorder="1" applyAlignment="1">
      <alignment vertical="center" wrapText="1"/>
    </xf>
    <xf numFmtId="49" fontId="8" fillId="0" borderId="10" xfId="2" applyNumberFormat="1" applyFont="1" applyBorder="1" applyAlignment="1">
      <alignment vertical="center"/>
    </xf>
    <xf numFmtId="165" fontId="10" fillId="0" borderId="14" xfId="2" applyNumberFormat="1" applyFont="1" applyBorder="1" applyAlignment="1">
      <alignment vertical="center"/>
    </xf>
    <xf numFmtId="165" fontId="10" fillId="1" borderId="14" xfId="2" applyNumberFormat="1" applyFont="1" applyFill="1" applyBorder="1" applyAlignment="1">
      <alignment vertical="center"/>
    </xf>
    <xf numFmtId="165" fontId="8" fillId="0" borderId="15" xfId="2" applyNumberFormat="1" applyFont="1" applyBorder="1" applyAlignment="1">
      <alignment vertical="center"/>
    </xf>
    <xf numFmtId="165" fontId="8" fillId="1" borderId="15" xfId="2" applyNumberFormat="1" applyFont="1" applyFill="1" applyBorder="1" applyAlignment="1">
      <alignment vertical="center"/>
    </xf>
    <xf numFmtId="165" fontId="5" fillId="1" borderId="10" xfId="2" applyNumberFormat="1" applyFont="1" applyFill="1" applyBorder="1" applyAlignment="1">
      <alignment vertical="center"/>
    </xf>
    <xf numFmtId="165" fontId="5" fillId="0" borderId="14" xfId="2" applyNumberFormat="1" applyFont="1" applyBorder="1" applyAlignment="1">
      <alignment vertical="center"/>
    </xf>
    <xf numFmtId="165" fontId="5" fillId="0" borderId="15" xfId="2" applyNumberFormat="1" applyFont="1" applyBorder="1" applyAlignment="1">
      <alignment vertical="center"/>
    </xf>
    <xf numFmtId="165" fontId="7" fillId="0" borderId="15" xfId="2" applyNumberFormat="1" applyFont="1" applyBorder="1" applyAlignment="1">
      <alignment vertical="center"/>
    </xf>
    <xf numFmtId="0" fontId="7" fillId="0" borderId="0" xfId="2" applyFont="1" applyAlignment="1">
      <alignment horizontal="center" vertical="center" wrapText="1"/>
    </xf>
    <xf numFmtId="0" fontId="7" fillId="1" borderId="10" xfId="2" applyFont="1" applyFill="1" applyBorder="1" applyAlignment="1">
      <alignment horizontal="center" vertical="center" wrapText="1"/>
    </xf>
    <xf numFmtId="0" fontId="8" fillId="0" borderId="15" xfId="2" applyFont="1" applyBorder="1" applyAlignment="1">
      <alignment vertical="center" wrapText="1"/>
    </xf>
    <xf numFmtId="0" fontId="8" fillId="0" borderId="15" xfId="2" applyFont="1" applyBorder="1" applyAlignment="1">
      <alignment vertical="center"/>
    </xf>
    <xf numFmtId="0" fontId="8" fillId="0" borderId="10" xfId="2" applyFont="1" applyBorder="1" applyAlignment="1">
      <alignment vertical="center"/>
    </xf>
    <xf numFmtId="0" fontId="10" fillId="0" borderId="14" xfId="2" applyFont="1" applyBorder="1" applyAlignment="1">
      <alignment vertical="center"/>
    </xf>
    <xf numFmtId="165" fontId="7" fillId="1" borderId="10" xfId="2" applyNumberFormat="1" applyFont="1" applyFill="1" applyBorder="1" applyAlignment="1">
      <alignment vertical="center"/>
    </xf>
    <xf numFmtId="49" fontId="7" fillId="0" borderId="10" xfId="2" applyNumberFormat="1" applyFont="1" applyBorder="1" applyAlignment="1">
      <alignment vertical="center"/>
    </xf>
    <xf numFmtId="0" fontId="7" fillId="0" borderId="15" xfId="2" applyFont="1" applyBorder="1" applyAlignment="1">
      <alignment vertical="center" wrapText="1"/>
    </xf>
    <xf numFmtId="49" fontId="7" fillId="0" borderId="15" xfId="2" applyNumberFormat="1" applyFont="1" applyBorder="1" applyAlignment="1">
      <alignment vertical="center"/>
    </xf>
    <xf numFmtId="164" fontId="5" fillId="0" borderId="10" xfId="2" applyNumberFormat="1" applyFont="1" applyBorder="1" applyAlignment="1">
      <alignment vertical="top"/>
    </xf>
    <xf numFmtId="0" fontId="5" fillId="0" borderId="10" xfId="2" applyFont="1" applyBorder="1" applyAlignment="1">
      <alignment vertical="top"/>
    </xf>
    <xf numFmtId="49" fontId="5" fillId="0" borderId="10" xfId="2" applyNumberFormat="1" applyFont="1" applyBorder="1" applyAlignment="1">
      <alignment vertical="top"/>
    </xf>
    <xf numFmtId="164" fontId="7" fillId="0" borderId="10" xfId="2" applyNumberFormat="1" applyFont="1" applyBorder="1" applyAlignment="1">
      <alignment vertical="top"/>
    </xf>
    <xf numFmtId="0" fontId="7" fillId="1" borderId="10" xfId="2" applyFont="1" applyFill="1" applyBorder="1" applyAlignment="1">
      <alignment vertical="top"/>
    </xf>
    <xf numFmtId="49" fontId="7" fillId="0" borderId="10" xfId="2" applyNumberFormat="1" applyFont="1" applyBorder="1" applyAlignment="1">
      <alignment vertical="top"/>
    </xf>
    <xf numFmtId="0" fontId="7" fillId="0" borderId="10" xfId="2" applyFont="1" applyBorder="1" applyAlignment="1">
      <alignment vertical="top"/>
    </xf>
    <xf numFmtId="49" fontId="7" fillId="1" borderId="14" xfId="2" applyNumberFormat="1" applyFont="1" applyFill="1" applyBorder="1" applyAlignment="1">
      <alignment horizontal="center" vertical="top"/>
    </xf>
    <xf numFmtId="49" fontId="5" fillId="0" borderId="0" xfId="2" applyNumberFormat="1" applyFont="1" applyAlignment="1">
      <alignment vertical="top"/>
    </xf>
    <xf numFmtId="0" fontId="5" fillId="0" borderId="0" xfId="2" applyFont="1" applyAlignment="1">
      <alignment vertical="top" wrapText="1"/>
    </xf>
    <xf numFmtId="164" fontId="5" fillId="0" borderId="15" xfId="2" applyNumberFormat="1" applyFont="1" applyBorder="1" applyAlignment="1">
      <alignment vertical="top"/>
    </xf>
    <xf numFmtId="0" fontId="5" fillId="0" borderId="15" xfId="2" applyFont="1" applyBorder="1" applyAlignment="1">
      <alignment vertical="top" wrapText="1"/>
    </xf>
    <xf numFmtId="49" fontId="5" fillId="0" borderId="15" xfId="2" applyNumberFormat="1" applyFont="1" applyBorder="1" applyAlignment="1">
      <alignment vertical="top"/>
    </xf>
    <xf numFmtId="164" fontId="5" fillId="0" borderId="14" xfId="2" applyNumberFormat="1" applyFont="1" applyBorder="1" applyAlignment="1">
      <alignment vertical="top"/>
    </xf>
    <xf numFmtId="0" fontId="5" fillId="0" borderId="14" xfId="2" applyFont="1" applyBorder="1" applyAlignment="1">
      <alignment vertical="top" wrapText="1"/>
    </xf>
    <xf numFmtId="164" fontId="7" fillId="0" borderId="15" xfId="2" applyNumberFormat="1" applyFont="1" applyBorder="1" applyAlignment="1">
      <alignment vertical="top"/>
    </xf>
    <xf numFmtId="0" fontId="7" fillId="1" borderId="15" xfId="2" applyFont="1" applyFill="1" applyBorder="1" applyAlignment="1">
      <alignment vertical="top" wrapText="1"/>
    </xf>
    <xf numFmtId="49" fontId="7" fillId="1" borderId="15" xfId="2" applyNumberFormat="1" applyFont="1" applyFill="1" applyBorder="1" applyAlignment="1">
      <alignment vertical="top"/>
    </xf>
    <xf numFmtId="0" fontId="7" fillId="1" borderId="10" xfId="2" applyFont="1" applyFill="1" applyBorder="1" applyAlignment="1">
      <alignment vertical="top" wrapText="1"/>
    </xf>
    <xf numFmtId="49" fontId="7" fillId="1" borderId="10" xfId="2" applyNumberFormat="1" applyFont="1" applyFill="1" applyBorder="1" applyAlignment="1">
      <alignment vertical="top"/>
    </xf>
    <xf numFmtId="0" fontId="7" fillId="1" borderId="14" xfId="2" applyFont="1" applyFill="1" applyBorder="1" applyAlignment="1">
      <alignment horizontal="center" vertical="top" wrapText="1"/>
    </xf>
    <xf numFmtId="0" fontId="7" fillId="1" borderId="9" xfId="2" applyFont="1" applyFill="1" applyBorder="1" applyAlignment="1">
      <alignment horizontal="center" vertical="top" wrapText="1"/>
    </xf>
    <xf numFmtId="165" fontId="7" fillId="0" borderId="10" xfId="2" applyNumberFormat="1" applyFont="1" applyBorder="1" applyAlignment="1">
      <alignment horizontal="center" vertical="center"/>
    </xf>
    <xf numFmtId="0" fontId="5" fillId="0" borderId="15" xfId="2" applyFont="1" applyBorder="1" applyAlignment="1">
      <alignment vertical="center"/>
    </xf>
    <xf numFmtId="0" fontId="7" fillId="1" borderId="11" xfId="2" applyFont="1" applyFill="1" applyBorder="1" applyAlignment="1">
      <alignment horizontal="center" vertical="center"/>
    </xf>
    <xf numFmtId="0" fontId="7" fillId="1" borderId="8" xfId="2" applyFont="1" applyFill="1" applyBorder="1" applyAlignment="1">
      <alignment horizontal="center" vertical="center"/>
    </xf>
    <xf numFmtId="0" fontId="7" fillId="0" borderId="0" xfId="2" applyFont="1" applyAlignment="1">
      <alignment vertical="center"/>
    </xf>
    <xf numFmtId="0" fontId="7" fillId="0" borderId="0" xfId="2" applyFont="1" applyAlignment="1">
      <alignment horizontal="center" vertical="center"/>
    </xf>
    <xf numFmtId="49" fontId="5" fillId="0" borderId="0" xfId="2" applyNumberFormat="1" applyFont="1" applyAlignment="1">
      <alignment vertical="center"/>
    </xf>
    <xf numFmtId="164" fontId="5" fillId="0" borderId="10" xfId="2" applyNumberFormat="1" applyFont="1" applyBorder="1" applyAlignment="1">
      <alignment vertical="center"/>
    </xf>
    <xf numFmtId="0" fontId="5" fillId="1" borderId="10" xfId="2" applyFont="1" applyFill="1" applyBorder="1" applyAlignment="1">
      <alignment vertical="center" wrapText="1"/>
    </xf>
    <xf numFmtId="49" fontId="5" fillId="1" borderId="10" xfId="2" applyNumberFormat="1" applyFont="1" applyFill="1" applyBorder="1" applyAlignment="1">
      <alignment vertical="center"/>
    </xf>
    <xf numFmtId="0" fontId="5" fillId="1" borderId="15" xfId="2" applyFont="1" applyFill="1" applyBorder="1" applyAlignment="1">
      <alignment vertical="center" wrapText="1"/>
    </xf>
    <xf numFmtId="49" fontId="5" fillId="1" borderId="15" xfId="2" applyNumberFormat="1" applyFont="1" applyFill="1" applyBorder="1" applyAlignment="1">
      <alignment vertical="center"/>
    </xf>
    <xf numFmtId="164" fontId="7" fillId="0" borderId="14" xfId="2" applyNumberFormat="1" applyFont="1" applyBorder="1" applyAlignment="1">
      <alignment vertical="center"/>
    </xf>
    <xf numFmtId="0" fontId="7" fillId="0" borderId="14" xfId="2" applyFont="1" applyBorder="1" applyAlignment="1">
      <alignment vertical="center"/>
    </xf>
    <xf numFmtId="49" fontId="7" fillId="1" borderId="15" xfId="2" applyNumberFormat="1" applyFont="1" applyFill="1" applyBorder="1" applyAlignment="1">
      <alignment horizontal="center" vertical="center"/>
    </xf>
    <xf numFmtId="165" fontId="7" fillId="1" borderId="15" xfId="2" applyNumberFormat="1" applyFont="1" applyFill="1" applyBorder="1" applyAlignment="1">
      <alignment vertical="top"/>
    </xf>
    <xf numFmtId="165" fontId="7" fillId="1" borderId="9" xfId="2" applyNumberFormat="1" applyFont="1" applyFill="1" applyBorder="1" applyAlignment="1">
      <alignment vertical="top"/>
    </xf>
    <xf numFmtId="165" fontId="7" fillId="0" borderId="9" xfId="2" applyNumberFormat="1" applyFont="1" applyBorder="1" applyAlignment="1">
      <alignment vertical="top"/>
    </xf>
    <xf numFmtId="49" fontId="7" fillId="1" borderId="9" xfId="2" applyNumberFormat="1" applyFont="1" applyFill="1" applyBorder="1" applyAlignment="1">
      <alignment vertical="top"/>
    </xf>
    <xf numFmtId="165" fontId="7" fillId="0" borderId="10" xfId="2" applyNumberFormat="1" applyFont="1" applyBorder="1" applyAlignment="1">
      <alignment vertical="top"/>
    </xf>
    <xf numFmtId="165" fontId="7" fillId="1" borderId="10" xfId="2" applyNumberFormat="1" applyFont="1" applyFill="1" applyBorder="1" applyAlignment="1">
      <alignment vertical="top"/>
    </xf>
    <xf numFmtId="165" fontId="8" fillId="1" borderId="10" xfId="2" applyNumberFormat="1" applyFont="1" applyFill="1" applyBorder="1" applyAlignment="1">
      <alignment vertical="top"/>
    </xf>
    <xf numFmtId="165" fontId="10" fillId="1" borderId="10" xfId="2" applyNumberFormat="1" applyFont="1" applyFill="1" applyBorder="1" applyAlignment="1">
      <alignment vertical="top"/>
    </xf>
    <xf numFmtId="49" fontId="10" fillId="0" borderId="10" xfId="2" applyNumberFormat="1" applyFont="1" applyBorder="1" applyAlignment="1">
      <alignment vertical="top"/>
    </xf>
    <xf numFmtId="165" fontId="5" fillId="0" borderId="10" xfId="2" applyNumberFormat="1" applyFont="1" applyBorder="1" applyAlignment="1">
      <alignment vertical="top"/>
    </xf>
    <xf numFmtId="0" fontId="11" fillId="0" borderId="0" xfId="2" applyFont="1" applyBorder="1"/>
    <xf numFmtId="0" fontId="11" fillId="0" borderId="18" xfId="2" applyFont="1" applyBorder="1"/>
    <xf numFmtId="0" fontId="11" fillId="0" borderId="19" xfId="2" applyFont="1" applyBorder="1" applyAlignment="1">
      <alignment wrapText="1"/>
    </xf>
    <xf numFmtId="0" fontId="11" fillId="0" borderId="20" xfId="2" applyFont="1" applyBorder="1"/>
    <xf numFmtId="0" fontId="11" fillId="0" borderId="20" xfId="2" applyFont="1" applyBorder="1" applyAlignment="1">
      <alignment wrapText="1"/>
    </xf>
    <xf numFmtId="0" fontId="11" fillId="0" borderId="0" xfId="2" applyFont="1" applyBorder="1" applyAlignment="1">
      <alignment wrapText="1"/>
    </xf>
    <xf numFmtId="0" fontId="11" fillId="0" borderId="21" xfId="2" applyFont="1" applyBorder="1"/>
    <xf numFmtId="0" fontId="11" fillId="0" borderId="22" xfId="2" applyFont="1" applyBorder="1"/>
    <xf numFmtId="0" fontId="2" fillId="0" borderId="0" xfId="2" applyFill="1"/>
    <xf numFmtId="0" fontId="4" fillId="0" borderId="0" xfId="2" applyFont="1" applyFill="1" applyBorder="1" applyAlignment="1">
      <alignment vertical="center"/>
    </xf>
    <xf numFmtId="0" fontId="4" fillId="3" borderId="24" xfId="2" applyFont="1" applyFill="1" applyBorder="1" applyAlignment="1">
      <alignment vertical="center"/>
    </xf>
    <xf numFmtId="0" fontId="4" fillId="3" borderId="25" xfId="2" applyFont="1" applyFill="1" applyBorder="1" applyAlignment="1">
      <alignment vertical="center"/>
    </xf>
    <xf numFmtId="0" fontId="4" fillId="3" borderId="26" xfId="2" applyFont="1" applyFill="1" applyBorder="1" applyAlignment="1">
      <alignment vertical="center"/>
    </xf>
    <xf numFmtId="0" fontId="4" fillId="3" borderId="24" xfId="2" applyFont="1" applyFill="1" applyBorder="1" applyAlignment="1">
      <alignment horizontal="center" vertical="center"/>
    </xf>
    <xf numFmtId="165" fontId="5" fillId="0" borderId="0" xfId="2" applyNumberFormat="1" applyFont="1" applyAlignment="1">
      <alignment vertical="top"/>
    </xf>
    <xf numFmtId="0" fontId="10" fillId="0" borderId="15" xfId="2" applyFont="1" applyBorder="1" applyAlignment="1">
      <alignment vertical="top" wrapText="1"/>
    </xf>
    <xf numFmtId="49" fontId="10" fillId="0" borderId="15" xfId="2" applyNumberFormat="1" applyFont="1" applyBorder="1" applyAlignment="1">
      <alignment vertical="top" wrapText="1"/>
    </xf>
    <xf numFmtId="165" fontId="5" fillId="1" borderId="10" xfId="2" applyNumberFormat="1" applyFont="1" applyFill="1" applyBorder="1" applyAlignment="1">
      <alignment vertical="top"/>
    </xf>
    <xf numFmtId="0" fontId="5" fillId="0" borderId="10" xfId="2" applyFont="1" applyBorder="1" applyAlignment="1">
      <alignment vertical="top" wrapText="1"/>
    </xf>
    <xf numFmtId="49" fontId="5" fillId="0" borderId="10" xfId="2" applyNumberFormat="1" applyFont="1" applyBorder="1" applyAlignment="1">
      <alignment vertical="top" wrapText="1"/>
    </xf>
    <xf numFmtId="165" fontId="5" fillId="1" borderId="14" xfId="2" applyNumberFormat="1" applyFont="1" applyFill="1" applyBorder="1" applyAlignment="1">
      <alignment vertical="top"/>
    </xf>
    <xf numFmtId="49" fontId="5" fillId="0" borderId="14" xfId="2" applyNumberFormat="1" applyFont="1" applyBorder="1" applyAlignment="1">
      <alignment vertical="top" wrapText="1"/>
    </xf>
    <xf numFmtId="49" fontId="7" fillId="1" borderId="9" xfId="2" applyNumberFormat="1" applyFont="1" applyFill="1" applyBorder="1" applyAlignment="1">
      <alignment horizontal="center" vertical="top" wrapText="1"/>
    </xf>
    <xf numFmtId="49" fontId="6" fillId="0" borderId="0" xfId="2" applyNumberFormat="1" applyFont="1" applyAlignment="1">
      <alignment vertical="top"/>
    </xf>
    <xf numFmtId="165" fontId="10" fillId="1" borderId="14" xfId="2" applyNumberFormat="1" applyFont="1" applyFill="1" applyBorder="1" applyAlignment="1">
      <alignment vertical="top"/>
    </xf>
    <xf numFmtId="0" fontId="10" fillId="0" borderId="14" xfId="2" applyFont="1" applyBorder="1" applyAlignment="1">
      <alignment vertical="top" wrapText="1"/>
    </xf>
    <xf numFmtId="49" fontId="10" fillId="0" borderId="14" xfId="2" applyNumberFormat="1" applyFont="1" applyBorder="1" applyAlignment="1">
      <alignment vertical="top" wrapText="1"/>
    </xf>
    <xf numFmtId="0" fontId="7" fillId="0" borderId="0" xfId="2" applyFont="1" applyAlignment="1">
      <alignment vertical="top"/>
    </xf>
    <xf numFmtId="0" fontId="7" fillId="0" borderId="0" xfId="2" applyFont="1" applyAlignment="1">
      <alignment horizontal="center" vertical="top"/>
    </xf>
    <xf numFmtId="0" fontId="7" fillId="1" borderId="10" xfId="2" applyFont="1" applyFill="1" applyBorder="1" applyAlignment="1">
      <alignment vertical="center"/>
    </xf>
    <xf numFmtId="165" fontId="5" fillId="0" borderId="0" xfId="2" applyNumberFormat="1" applyFont="1" applyAlignment="1">
      <alignment vertical="center"/>
    </xf>
    <xf numFmtId="165" fontId="10" fillId="0" borderId="10" xfId="2" applyNumberFormat="1" applyFont="1" applyBorder="1" applyAlignment="1">
      <alignment vertical="center"/>
    </xf>
    <xf numFmtId="0" fontId="10" fillId="0" borderId="10" xfId="2" applyFont="1" applyBorder="1" applyAlignment="1">
      <alignment vertical="center"/>
    </xf>
    <xf numFmtId="165" fontId="10" fillId="1" borderId="10" xfId="2" applyNumberFormat="1" applyFont="1" applyFill="1" applyBorder="1" applyAlignment="1">
      <alignment vertical="center"/>
    </xf>
    <xf numFmtId="165" fontId="7" fillId="0" borderId="11" xfId="2" applyNumberFormat="1" applyFont="1" applyBorder="1" applyAlignment="1">
      <alignment vertical="center"/>
    </xf>
    <xf numFmtId="165" fontId="7" fillId="0" borderId="9" xfId="2" applyNumberFormat="1" applyFont="1" applyBorder="1" applyAlignment="1">
      <alignment vertical="center"/>
    </xf>
    <xf numFmtId="0" fontId="7" fillId="0" borderId="9" xfId="2" applyFont="1" applyBorder="1" applyAlignment="1">
      <alignment vertical="center"/>
    </xf>
    <xf numFmtId="165" fontId="5" fillId="0" borderId="9" xfId="2" applyNumberFormat="1" applyFont="1" applyBorder="1" applyAlignment="1">
      <alignment vertical="center"/>
    </xf>
    <xf numFmtId="0" fontId="5" fillId="1" borderId="9" xfId="2" applyFont="1" applyFill="1" applyBorder="1" applyAlignment="1">
      <alignment vertical="center"/>
    </xf>
    <xf numFmtId="165" fontId="5" fillId="0" borderId="4" xfId="2" applyNumberFormat="1" applyFont="1" applyBorder="1" applyAlignment="1">
      <alignment vertical="center"/>
    </xf>
    <xf numFmtId="0" fontId="5" fillId="1" borderId="10" xfId="2" applyFont="1" applyFill="1" applyBorder="1" applyAlignment="1">
      <alignment vertical="center"/>
    </xf>
    <xf numFmtId="0" fontId="5" fillId="0" borderId="14" xfId="2" applyFont="1" applyBorder="1" applyAlignment="1">
      <alignment vertical="center"/>
    </xf>
    <xf numFmtId="165" fontId="10" fillId="0" borderId="0" xfId="2" applyNumberFormat="1" applyFont="1" applyAlignment="1">
      <alignment vertical="center"/>
    </xf>
    <xf numFmtId="0" fontId="10" fillId="0" borderId="0" xfId="2" applyFont="1" applyAlignment="1">
      <alignment vertical="center"/>
    </xf>
    <xf numFmtId="165" fontId="8" fillId="0" borderId="1" xfId="2" applyNumberFormat="1" applyFont="1" applyBorder="1" applyAlignment="1">
      <alignment vertical="center"/>
    </xf>
    <xf numFmtId="165" fontId="8" fillId="0" borderId="9" xfId="2" applyNumberFormat="1" applyFont="1" applyBorder="1" applyAlignment="1">
      <alignment vertical="center"/>
    </xf>
    <xf numFmtId="0" fontId="8" fillId="1" borderId="9" xfId="2" applyFont="1" applyFill="1" applyBorder="1" applyAlignment="1">
      <alignment vertical="center"/>
    </xf>
    <xf numFmtId="165" fontId="10" fillId="0" borderId="9" xfId="2" applyNumberFormat="1" applyFont="1" applyBorder="1" applyAlignment="1">
      <alignment vertical="center"/>
    </xf>
    <xf numFmtId="0" fontId="10" fillId="0" borderId="9" xfId="2" applyFont="1" applyBorder="1" applyAlignment="1">
      <alignment vertical="center"/>
    </xf>
    <xf numFmtId="165" fontId="8" fillId="1" borderId="9" xfId="2" applyNumberFormat="1" applyFont="1" applyFill="1" applyBorder="1" applyAlignment="1">
      <alignment vertical="center"/>
    </xf>
    <xf numFmtId="165" fontId="7" fillId="0" borderId="1" xfId="2" applyNumberFormat="1" applyFont="1" applyBorder="1" applyAlignment="1">
      <alignment vertical="center"/>
    </xf>
    <xf numFmtId="0" fontId="11" fillId="0" borderId="0" xfId="2" applyFont="1" applyAlignment="1">
      <alignment vertical="center"/>
    </xf>
    <xf numFmtId="49" fontId="14" fillId="1" borderId="10" xfId="2" applyNumberFormat="1" applyFont="1" applyFill="1" applyBorder="1" applyAlignment="1">
      <alignment horizontal="center" vertical="center"/>
    </xf>
    <xf numFmtId="164" fontId="11" fillId="0" borderId="10" xfId="2" applyNumberFormat="1" applyFont="1" applyBorder="1" applyAlignment="1">
      <alignment horizontal="right" vertical="center"/>
    </xf>
    <xf numFmtId="49" fontId="14" fillId="1" borderId="13" xfId="2" applyNumberFormat="1" applyFont="1" applyFill="1" applyBorder="1" applyAlignment="1">
      <alignment horizontal="center" vertical="center"/>
    </xf>
    <xf numFmtId="0" fontId="14" fillId="1" borderId="9" xfId="2" applyFont="1" applyFill="1" applyBorder="1" applyAlignment="1">
      <alignment horizontal="center" vertical="center"/>
    </xf>
    <xf numFmtId="0" fontId="14" fillId="0" borderId="27" xfId="2" applyFont="1" applyFill="1" applyBorder="1" applyAlignment="1">
      <alignment horizontal="center" vertical="center"/>
    </xf>
    <xf numFmtId="0" fontId="4" fillId="0" borderId="27" xfId="2" applyFont="1" applyFill="1" applyBorder="1" applyAlignment="1">
      <alignment horizontal="center" vertical="center"/>
    </xf>
    <xf numFmtId="49" fontId="14" fillId="0" borderId="27" xfId="2" applyNumberFormat="1" applyFont="1" applyFill="1" applyBorder="1" applyAlignment="1">
      <alignment horizontal="center" vertical="center"/>
    </xf>
    <xf numFmtId="0" fontId="14" fillId="1" borderId="10" xfId="2" applyFont="1" applyFill="1" applyBorder="1" applyAlignment="1">
      <alignment horizontal="center" vertical="center"/>
    </xf>
    <xf numFmtId="49" fontId="6" fillId="0" borderId="0" xfId="2" applyNumberFormat="1" applyFont="1" applyAlignment="1">
      <alignment vertical="center"/>
    </xf>
    <xf numFmtId="164" fontId="7" fillId="0" borderId="1" xfId="2" applyNumberFormat="1" applyFont="1" applyBorder="1" applyAlignment="1">
      <alignment vertical="center"/>
    </xf>
    <xf numFmtId="0" fontId="7" fillId="0" borderId="3" xfId="2" applyFont="1" applyBorder="1" applyAlignment="1">
      <alignment vertical="center"/>
    </xf>
    <xf numFmtId="164" fontId="5" fillId="0" borderId="1" xfId="2" applyNumberFormat="1" applyFont="1" applyBorder="1" applyAlignment="1">
      <alignment vertical="center"/>
    </xf>
    <xf numFmtId="164" fontId="5" fillId="0" borderId="3" xfId="2" applyNumberFormat="1" applyFont="1" applyBorder="1" applyAlignment="1">
      <alignment vertical="center"/>
    </xf>
    <xf numFmtId="164" fontId="5" fillId="0" borderId="4" xfId="2" applyNumberFormat="1" applyFont="1" applyBorder="1" applyAlignment="1">
      <alignment vertical="center"/>
    </xf>
    <xf numFmtId="164" fontId="5" fillId="0" borderId="5" xfId="2" applyNumberFormat="1" applyFont="1" applyBorder="1" applyAlignment="1">
      <alignment vertical="center"/>
    </xf>
    <xf numFmtId="164" fontId="5" fillId="0" borderId="11" xfId="2" applyNumberFormat="1" applyFont="1" applyBorder="1" applyAlignment="1">
      <alignment vertical="center"/>
    </xf>
    <xf numFmtId="164" fontId="5" fillId="0" borderId="13" xfId="2" applyNumberFormat="1" applyFont="1" applyBorder="1" applyAlignment="1">
      <alignment vertical="center"/>
    </xf>
    <xf numFmtId="0" fontId="5" fillId="0" borderId="0" xfId="2" applyFont="1" applyAlignment="1">
      <alignment horizontal="center" vertical="center"/>
    </xf>
    <xf numFmtId="0" fontId="5" fillId="0" borderId="3" xfId="2" applyFont="1" applyBorder="1" applyAlignment="1">
      <alignment vertical="center"/>
    </xf>
    <xf numFmtId="0" fontId="5" fillId="0" borderId="5" xfId="2" applyFont="1" applyBorder="1" applyAlignment="1">
      <alignment vertical="center"/>
    </xf>
    <xf numFmtId="167" fontId="5" fillId="0" borderId="10" xfId="2" applyNumberFormat="1" applyFont="1" applyBorder="1" applyAlignment="1">
      <alignment vertical="center"/>
    </xf>
    <xf numFmtId="164" fontId="5" fillId="1" borderId="11" xfId="2" applyNumberFormat="1" applyFont="1" applyFill="1" applyBorder="1" applyAlignment="1">
      <alignment vertical="center"/>
    </xf>
    <xf numFmtId="164" fontId="5" fillId="1" borderId="13" xfId="2" applyNumberFormat="1" applyFont="1" applyFill="1" applyBorder="1" applyAlignment="1">
      <alignment vertical="center"/>
    </xf>
    <xf numFmtId="164" fontId="5" fillId="1" borderId="10" xfId="2" applyNumberFormat="1" applyFont="1" applyFill="1" applyBorder="1" applyAlignment="1">
      <alignment vertical="center"/>
    </xf>
    <xf numFmtId="49" fontId="6" fillId="0" borderId="10" xfId="2" applyNumberFormat="1" applyFont="1" applyBorder="1" applyAlignment="1">
      <alignment horizontal="right" vertical="top" wrapText="1"/>
    </xf>
    <xf numFmtId="167" fontId="5" fillId="1" borderId="11" xfId="2" applyNumberFormat="1" applyFont="1" applyFill="1" applyBorder="1" applyAlignment="1">
      <alignment vertical="center"/>
    </xf>
    <xf numFmtId="164" fontId="5" fillId="1" borderId="1" xfId="2" applyNumberFormat="1" applyFont="1" applyFill="1" applyBorder="1" applyAlignment="1">
      <alignment vertical="center"/>
    </xf>
    <xf numFmtId="0" fontId="3" fillId="0" borderId="0" xfId="3" applyAlignment="1">
      <alignment vertical="center"/>
    </xf>
    <xf numFmtId="0" fontId="15" fillId="0" borderId="0" xfId="3" applyFont="1" applyAlignment="1">
      <alignment vertical="center"/>
    </xf>
    <xf numFmtId="0" fontId="16" fillId="0" borderId="0" xfId="3" applyFont="1" applyAlignment="1">
      <alignment vertical="center"/>
    </xf>
    <xf numFmtId="0" fontId="17" fillId="0" borderId="0" xfId="3" applyFont="1" applyAlignment="1">
      <alignment vertical="center"/>
    </xf>
    <xf numFmtId="0" fontId="15" fillId="3" borderId="0" xfId="3" applyFont="1" applyFill="1" applyAlignment="1">
      <alignment vertical="center"/>
    </xf>
    <xf numFmtId="0" fontId="16" fillId="0" borderId="0" xfId="3" applyFont="1" applyAlignment="1">
      <alignment vertical="center" wrapText="1"/>
    </xf>
    <xf numFmtId="0" fontId="15" fillId="0" borderId="29" xfId="3" applyFont="1" applyBorder="1" applyAlignment="1">
      <alignment vertical="center"/>
    </xf>
    <xf numFmtId="0" fontId="15" fillId="0" borderId="32" xfId="3" applyFont="1" applyBorder="1" applyAlignment="1">
      <alignment vertical="center"/>
    </xf>
    <xf numFmtId="0" fontId="16" fillId="0" borderId="33" xfId="3" applyFont="1" applyBorder="1" applyAlignment="1">
      <alignment vertical="center"/>
    </xf>
    <xf numFmtId="1" fontId="16" fillId="0" borderId="36" xfId="3" quotePrefix="1" applyNumberFormat="1" applyFont="1" applyBorder="1" applyAlignment="1">
      <alignment horizontal="center" vertical="center"/>
    </xf>
    <xf numFmtId="0" fontId="16" fillId="0" borderId="37" xfId="3" applyFont="1" applyBorder="1" applyAlignment="1">
      <alignment vertical="center"/>
    </xf>
    <xf numFmtId="0" fontId="17" fillId="3" borderId="38" xfId="3" applyFont="1" applyFill="1" applyBorder="1" applyAlignment="1">
      <alignment horizontal="center" vertical="center"/>
    </xf>
    <xf numFmtId="0" fontId="17" fillId="3" borderId="43" xfId="3" applyFont="1" applyFill="1" applyBorder="1" applyAlignment="1">
      <alignment vertical="center"/>
    </xf>
    <xf numFmtId="0" fontId="17" fillId="0" borderId="0" xfId="3" applyFont="1" applyAlignment="1">
      <alignment horizontal="center" vertical="center"/>
    </xf>
    <xf numFmtId="0" fontId="3" fillId="3" borderId="50" xfId="3" applyFill="1" applyBorder="1" applyAlignment="1">
      <alignment horizontal="center" vertical="center" wrapText="1"/>
    </xf>
    <xf numFmtId="0" fontId="17" fillId="3" borderId="25" xfId="3" applyFont="1" applyFill="1" applyBorder="1" applyAlignment="1">
      <alignment horizontal="center" vertical="center" wrapText="1"/>
    </xf>
    <xf numFmtId="0" fontId="15" fillId="0" borderId="0" xfId="3" applyFont="1" applyBorder="1" applyAlignment="1">
      <alignment vertical="center"/>
    </xf>
    <xf numFmtId="0" fontId="3" fillId="0" borderId="29" xfId="3" applyBorder="1" applyAlignment="1">
      <alignment vertical="center"/>
    </xf>
    <xf numFmtId="0" fontId="16" fillId="0" borderId="56" xfId="3" applyFont="1" applyBorder="1" applyAlignment="1">
      <alignment vertical="center"/>
    </xf>
    <xf numFmtId="0" fontId="3" fillId="0" borderId="33" xfId="3" applyBorder="1" applyAlignment="1">
      <alignment vertical="center"/>
    </xf>
    <xf numFmtId="0" fontId="16" fillId="0" borderId="58" xfId="3" applyFont="1" applyBorder="1" applyAlignment="1">
      <alignment vertical="center"/>
    </xf>
    <xf numFmtId="0" fontId="2" fillId="0" borderId="59" xfId="2" applyBorder="1" applyAlignment="1">
      <alignment horizontal="center" vertical="center"/>
    </xf>
    <xf numFmtId="0" fontId="17" fillId="0" borderId="61" xfId="2" applyFont="1" applyBorder="1" applyAlignment="1">
      <alignment horizontal="center" vertical="center"/>
    </xf>
    <xf numFmtId="0" fontId="18" fillId="0" borderId="0" xfId="3" applyFont="1" applyAlignment="1">
      <alignment vertical="center"/>
    </xf>
    <xf numFmtId="0" fontId="19" fillId="0" borderId="0" xfId="3" applyFont="1" applyAlignment="1">
      <alignment vertical="center"/>
    </xf>
    <xf numFmtId="0" fontId="17" fillId="3" borderId="16" xfId="3" applyFont="1" applyFill="1" applyBorder="1" applyAlignment="1">
      <alignment vertical="center"/>
    </xf>
    <xf numFmtId="0" fontId="17" fillId="3" borderId="17" xfId="3" applyFont="1" applyFill="1" applyBorder="1" applyAlignment="1">
      <alignment vertical="center"/>
    </xf>
    <xf numFmtId="0" fontId="17" fillId="3" borderId="18" xfId="3" applyFont="1" applyFill="1" applyBorder="1" applyAlignment="1">
      <alignment vertical="center"/>
    </xf>
    <xf numFmtId="0" fontId="17" fillId="3" borderId="19" xfId="3" applyFont="1" applyFill="1" applyBorder="1" applyAlignment="1">
      <alignment vertical="center"/>
    </xf>
    <xf numFmtId="0" fontId="17" fillId="3" borderId="0" xfId="3" applyFont="1" applyFill="1" applyBorder="1" applyAlignment="1">
      <alignment vertical="center"/>
    </xf>
    <xf numFmtId="0" fontId="17" fillId="3" borderId="0" xfId="3" applyFont="1" applyFill="1" applyBorder="1" applyAlignment="1">
      <alignment horizontal="center" vertical="center"/>
    </xf>
    <xf numFmtId="0" fontId="17" fillId="3" borderId="20" xfId="3" applyFont="1" applyFill="1" applyBorder="1" applyAlignment="1">
      <alignment vertical="center"/>
    </xf>
    <xf numFmtId="0" fontId="20" fillId="0" borderId="0" xfId="3" applyFont="1" applyBorder="1" applyAlignment="1">
      <alignment vertical="center"/>
    </xf>
    <xf numFmtId="0" fontId="20" fillId="0" borderId="0" xfId="3" applyFont="1" applyAlignment="1">
      <alignment vertical="center"/>
    </xf>
    <xf numFmtId="0" fontId="20" fillId="3" borderId="19" xfId="3" applyFont="1" applyFill="1" applyBorder="1" applyAlignment="1">
      <alignment horizontal="center" vertical="center"/>
    </xf>
    <xf numFmtId="0" fontId="20" fillId="3" borderId="65" xfId="3" applyFont="1" applyFill="1" applyBorder="1" applyAlignment="1">
      <alignment horizontal="center" vertical="center"/>
    </xf>
    <xf numFmtId="0" fontId="20" fillId="3" borderId="0" xfId="3" applyFont="1" applyFill="1" applyBorder="1" applyAlignment="1">
      <alignment horizontal="center" vertical="center"/>
    </xf>
    <xf numFmtId="0" fontId="20" fillId="3" borderId="20" xfId="3" applyFont="1" applyFill="1" applyBorder="1" applyAlignment="1">
      <alignment horizontal="center" vertical="center"/>
    </xf>
    <xf numFmtId="0" fontId="20" fillId="3" borderId="21" xfId="3" applyFont="1" applyFill="1" applyBorder="1" applyAlignment="1">
      <alignment horizontal="center" vertical="center"/>
    </xf>
    <xf numFmtId="0" fontId="20" fillId="3" borderId="22" xfId="3" applyFont="1" applyFill="1" applyBorder="1" applyAlignment="1">
      <alignment horizontal="center" vertical="center"/>
    </xf>
    <xf numFmtId="0" fontId="20" fillId="3" borderId="23" xfId="3" applyFont="1" applyFill="1" applyBorder="1" applyAlignment="1">
      <alignment horizontal="center" vertical="center"/>
    </xf>
    <xf numFmtId="0" fontId="21" fillId="0" borderId="0" xfId="3" applyFont="1" applyBorder="1" applyAlignment="1">
      <alignment vertical="center"/>
    </xf>
    <xf numFmtId="0" fontId="3" fillId="0" borderId="0" xfId="3" applyFont="1" applyBorder="1" applyAlignment="1">
      <alignment vertical="center"/>
    </xf>
    <xf numFmtId="0" fontId="3" fillId="0" borderId="0" xfId="3" applyFont="1" applyAlignment="1">
      <alignment vertical="center"/>
    </xf>
    <xf numFmtId="0" fontId="11" fillId="0" borderId="0" xfId="2" applyFont="1"/>
    <xf numFmtId="0" fontId="2" fillId="4" borderId="0" xfId="2" applyFill="1"/>
    <xf numFmtId="0" fontId="17" fillId="4" borderId="0" xfId="2" applyFont="1" applyFill="1" applyBorder="1" applyAlignment="1">
      <alignment horizontal="center"/>
    </xf>
    <xf numFmtId="0" fontId="2" fillId="0" borderId="0" xfId="2" applyAlignment="1">
      <alignment vertical="center"/>
    </xf>
    <xf numFmtId="0" fontId="23" fillId="0" borderId="0" xfId="2" applyFont="1" applyAlignment="1">
      <alignment vertical="center"/>
    </xf>
    <xf numFmtId="0" fontId="24" fillId="0" borderId="0" xfId="2" applyFont="1" applyAlignment="1">
      <alignment vertical="center"/>
    </xf>
    <xf numFmtId="0" fontId="25" fillId="0" borderId="0" xfId="2" applyFont="1" applyAlignment="1">
      <alignment vertical="center"/>
    </xf>
    <xf numFmtId="0" fontId="26" fillId="0" borderId="0" xfId="2" applyFont="1" applyAlignment="1">
      <alignment horizontal="center" vertical="center"/>
    </xf>
    <xf numFmtId="0" fontId="26" fillId="0" borderId="0" xfId="2" applyFont="1" applyBorder="1" applyAlignment="1">
      <alignment horizontal="center" vertical="center"/>
    </xf>
    <xf numFmtId="0" fontId="25" fillId="0" borderId="0" xfId="2" applyFont="1" applyAlignment="1">
      <alignment horizontal="center" vertical="center"/>
    </xf>
    <xf numFmtId="0" fontId="26" fillId="0" borderId="0" xfId="2" applyFont="1" applyFill="1" applyBorder="1" applyAlignment="1">
      <alignment horizontal="center" vertical="center"/>
    </xf>
    <xf numFmtId="0" fontId="25" fillId="0" borderId="0" xfId="2" applyFont="1" applyAlignment="1">
      <alignment horizontal="left" vertical="center"/>
    </xf>
    <xf numFmtId="0" fontId="25" fillId="0" borderId="0" xfId="2" applyFont="1" applyAlignment="1">
      <alignment horizontal="right" vertical="center"/>
    </xf>
    <xf numFmtId="0" fontId="2" fillId="0" borderId="0" xfId="2" applyBorder="1" applyAlignment="1">
      <alignment vertical="center"/>
    </xf>
    <xf numFmtId="0" fontId="27" fillId="0" borderId="23" xfId="2" applyFont="1" applyBorder="1"/>
    <xf numFmtId="0" fontId="15" fillId="0" borderId="22" xfId="2" applyFont="1" applyBorder="1"/>
    <xf numFmtId="0" fontId="15" fillId="0" borderId="21" xfId="2" applyFont="1" applyBorder="1"/>
    <xf numFmtId="0" fontId="15" fillId="0" borderId="20" xfId="2" applyFont="1" applyBorder="1"/>
    <xf numFmtId="0" fontId="15" fillId="0" borderId="0" xfId="2" applyFont="1" applyBorder="1"/>
    <xf numFmtId="0" fontId="15" fillId="0" borderId="19" xfId="2" applyFont="1" applyBorder="1"/>
    <xf numFmtId="0" fontId="27" fillId="0" borderId="20" xfId="2" applyFont="1" applyBorder="1"/>
    <xf numFmtId="0" fontId="15" fillId="0" borderId="18" xfId="2" applyFont="1" applyBorder="1"/>
    <xf numFmtId="0" fontId="15" fillId="0" borderId="17" xfId="2" applyFont="1" applyBorder="1"/>
    <xf numFmtId="0" fontId="15" fillId="0" borderId="16" xfId="2" applyFont="1" applyBorder="1"/>
    <xf numFmtId="0" fontId="28" fillId="0" borderId="0" xfId="0" applyFont="1"/>
    <xf numFmtId="4" fontId="16" fillId="0" borderId="58" xfId="3" applyNumberFormat="1" applyFont="1" applyBorder="1" applyAlignment="1">
      <alignment vertical="center"/>
    </xf>
    <xf numFmtId="0" fontId="29" fillId="0" borderId="0" xfId="0" applyFont="1"/>
    <xf numFmtId="0" fontId="14" fillId="0" borderId="20" xfId="2" applyFont="1" applyBorder="1"/>
    <xf numFmtId="49" fontId="10" fillId="0" borderId="72" xfId="2" applyNumberFormat="1" applyFont="1" applyBorder="1" applyAlignment="1">
      <alignment vertical="center"/>
    </xf>
    <xf numFmtId="0" fontId="10" fillId="0" borderId="72" xfId="2" applyFont="1" applyBorder="1" applyAlignment="1">
      <alignment vertical="center" wrapText="1"/>
    </xf>
    <xf numFmtId="165" fontId="10" fillId="0" borderId="72" xfId="2" applyNumberFormat="1" applyFont="1" applyBorder="1" applyAlignment="1">
      <alignment vertical="center"/>
    </xf>
    <xf numFmtId="165" fontId="10" fillId="1" borderId="72" xfId="2" applyNumberFormat="1" applyFont="1" applyFill="1" applyBorder="1" applyAlignment="1">
      <alignment vertical="center"/>
    </xf>
    <xf numFmtId="49" fontId="5" fillId="0" borderId="72" xfId="2" applyNumberFormat="1" applyFont="1" applyBorder="1" applyAlignment="1">
      <alignment vertical="center"/>
    </xf>
    <xf numFmtId="0" fontId="5" fillId="0" borderId="72" xfId="2" applyFont="1" applyBorder="1" applyAlignment="1">
      <alignment vertical="center" wrapText="1"/>
    </xf>
    <xf numFmtId="164" fontId="5" fillId="0" borderId="72" xfId="2" applyNumberFormat="1" applyFont="1" applyBorder="1" applyAlignment="1">
      <alignment vertical="center"/>
    </xf>
    <xf numFmtId="49" fontId="5" fillId="0" borderId="73" xfId="2" applyNumberFormat="1" applyFont="1" applyBorder="1" applyAlignment="1">
      <alignment vertical="center"/>
    </xf>
    <xf numFmtId="0" fontId="5" fillId="0" borderId="73" xfId="2" applyFont="1" applyBorder="1" applyAlignment="1">
      <alignment vertical="center" wrapText="1"/>
    </xf>
    <xf numFmtId="164" fontId="5" fillId="0" borderId="73" xfId="2" applyNumberFormat="1" applyFont="1" applyBorder="1" applyAlignment="1">
      <alignment vertical="center"/>
    </xf>
    <xf numFmtId="0" fontId="25" fillId="0" borderId="0" xfId="2" applyFont="1" applyAlignment="1">
      <alignment horizontal="center" vertical="center"/>
    </xf>
    <xf numFmtId="0" fontId="26" fillId="0" borderId="0" xfId="2" applyFont="1" applyAlignment="1">
      <alignment horizontal="center" vertical="center"/>
    </xf>
    <xf numFmtId="0" fontId="25" fillId="0" borderId="0" xfId="2" applyFont="1" applyAlignment="1">
      <alignment horizontal="right" vertical="center"/>
    </xf>
    <xf numFmtId="0" fontId="25" fillId="0" borderId="0" xfId="2" applyFont="1" applyAlignment="1">
      <alignment horizontal="left" vertical="center"/>
    </xf>
    <xf numFmtId="0" fontId="26" fillId="2" borderId="71" xfId="2" applyFont="1" applyFill="1" applyBorder="1" applyAlignment="1">
      <alignment horizontal="center" vertical="center"/>
    </xf>
    <xf numFmtId="0" fontId="26" fillId="2" borderId="70" xfId="2" applyFont="1" applyFill="1" applyBorder="1" applyAlignment="1">
      <alignment horizontal="center" vertical="center"/>
    </xf>
    <xf numFmtId="0" fontId="26" fillId="2" borderId="69" xfId="2" applyFont="1" applyFill="1" applyBorder="1" applyAlignment="1">
      <alignment horizontal="center" vertical="center"/>
    </xf>
    <xf numFmtId="0" fontId="26" fillId="2" borderId="68" xfId="2" applyFont="1" applyFill="1" applyBorder="1" applyAlignment="1">
      <alignment horizontal="center" vertical="center"/>
    </xf>
    <xf numFmtId="0" fontId="26" fillId="2" borderId="67" xfId="2" applyFont="1" applyFill="1" applyBorder="1" applyAlignment="1">
      <alignment horizontal="center" vertical="center"/>
    </xf>
    <xf numFmtId="0" fontId="26" fillId="2" borderId="66" xfId="2" applyFont="1" applyFill="1" applyBorder="1" applyAlignment="1">
      <alignment horizontal="center" vertical="center"/>
    </xf>
    <xf numFmtId="0" fontId="26" fillId="0" borderId="0" xfId="2" applyFont="1" applyFill="1" applyBorder="1" applyAlignment="1">
      <alignment horizontal="center" vertical="center"/>
    </xf>
    <xf numFmtId="0" fontId="25" fillId="0" borderId="70" xfId="2" applyFont="1" applyBorder="1"/>
    <xf numFmtId="0" fontId="25" fillId="0" borderId="69" xfId="2" applyFont="1" applyBorder="1"/>
    <xf numFmtId="0" fontId="25" fillId="0" borderId="67" xfId="2" applyFont="1" applyBorder="1"/>
    <xf numFmtId="0" fontId="25" fillId="0" borderId="66" xfId="2" applyFont="1" applyBorder="1"/>
    <xf numFmtId="0" fontId="26" fillId="0" borderId="0" xfId="2" applyFont="1" applyAlignment="1">
      <alignment horizontal="right" vertical="center"/>
    </xf>
    <xf numFmtId="0" fontId="26" fillId="0" borderId="67" xfId="2" applyFont="1" applyBorder="1" applyAlignment="1">
      <alignment horizontal="center" vertical="center"/>
    </xf>
    <xf numFmtId="0" fontId="22" fillId="2" borderId="25" xfId="2" applyFont="1" applyFill="1" applyBorder="1" applyAlignment="1">
      <alignment horizontal="center" vertical="center"/>
    </xf>
    <xf numFmtId="0" fontId="22" fillId="2" borderId="50" xfId="2" applyFont="1" applyFill="1" applyBorder="1" applyAlignment="1">
      <alignment horizontal="center" vertical="center"/>
    </xf>
    <xf numFmtId="0" fontId="20" fillId="3" borderId="34" xfId="3" applyFont="1" applyFill="1" applyBorder="1" applyAlignment="1">
      <alignment horizontal="center" vertical="center"/>
    </xf>
    <xf numFmtId="0" fontId="20" fillId="3" borderId="0" xfId="3" applyFont="1" applyFill="1" applyBorder="1" applyAlignment="1">
      <alignment horizontal="center" vertical="center"/>
    </xf>
    <xf numFmtId="0" fontId="20" fillId="3" borderId="0" xfId="3" applyFont="1" applyFill="1" applyBorder="1" applyAlignment="1">
      <alignment horizontal="right" vertical="center"/>
    </xf>
    <xf numFmtId="0" fontId="2" fillId="0" borderId="0" xfId="2" applyAlignment="1">
      <alignment horizontal="right" vertical="center"/>
    </xf>
    <xf numFmtId="0" fontId="19" fillId="3" borderId="64" xfId="3" applyFont="1" applyFill="1" applyBorder="1" applyAlignment="1">
      <alignment horizontal="center" vertical="center"/>
    </xf>
    <xf numFmtId="0" fontId="2" fillId="0" borderId="28" xfId="2" applyBorder="1" applyAlignment="1"/>
    <xf numFmtId="0" fontId="2" fillId="0" borderId="63" xfId="2" applyBorder="1" applyAlignment="1"/>
    <xf numFmtId="0" fontId="18" fillId="3" borderId="60" xfId="3" applyFont="1" applyFill="1" applyBorder="1" applyAlignment="1">
      <alignment horizontal="center" vertical="center"/>
    </xf>
    <xf numFmtId="0" fontId="2" fillId="0" borderId="62" xfId="2" applyBorder="1" applyAlignment="1">
      <alignment horizontal="center" vertical="center"/>
    </xf>
    <xf numFmtId="0" fontId="2" fillId="0" borderId="59" xfId="2" applyBorder="1" applyAlignment="1">
      <alignment horizontal="center" vertical="center"/>
    </xf>
    <xf numFmtId="0" fontId="16" fillId="0" borderId="58" xfId="3" applyFont="1" applyBorder="1" applyAlignment="1">
      <alignment vertical="center"/>
    </xf>
    <xf numFmtId="2" fontId="16" fillId="0" borderId="46" xfId="3" applyNumberFormat="1" applyFont="1" applyBorder="1" applyAlignment="1">
      <alignment horizontal="center" vertical="center"/>
    </xf>
    <xf numFmtId="2" fontId="16" fillId="0" borderId="47" xfId="3" applyNumberFormat="1" applyFont="1" applyBorder="1" applyAlignment="1">
      <alignment horizontal="center" vertical="center"/>
    </xf>
    <xf numFmtId="1" fontId="16" fillId="0" borderId="46" xfId="3" applyNumberFormat="1" applyFont="1" applyBorder="1" applyAlignment="1">
      <alignment horizontal="center" vertical="center"/>
    </xf>
    <xf numFmtId="1" fontId="16" fillId="0" borderId="45" xfId="3" applyNumberFormat="1" applyFont="1" applyBorder="1" applyAlignment="1">
      <alignment horizontal="center" vertical="center"/>
    </xf>
    <xf numFmtId="1" fontId="16" fillId="0" borderId="44" xfId="3" applyNumberFormat="1" applyFont="1" applyBorder="1" applyAlignment="1">
      <alignment horizontal="center" vertical="center"/>
    </xf>
    <xf numFmtId="1" fontId="16" fillId="0" borderId="56" xfId="3" applyNumberFormat="1" applyFont="1" applyBorder="1" applyAlignment="1">
      <alignment vertical="center"/>
    </xf>
    <xf numFmtId="1" fontId="16" fillId="0" borderId="55" xfId="3" applyNumberFormat="1" applyFont="1" applyBorder="1" applyAlignment="1">
      <alignment vertical="center"/>
    </xf>
    <xf numFmtId="0" fontId="16" fillId="0" borderId="56" xfId="3" applyFont="1" applyBorder="1" applyAlignment="1">
      <alignment vertical="center"/>
    </xf>
    <xf numFmtId="0" fontId="17" fillId="3" borderId="54" xfId="3" applyFont="1" applyFill="1" applyBorder="1" applyAlignment="1">
      <alignment horizontal="center" vertical="center"/>
    </xf>
    <xf numFmtId="0" fontId="3" fillId="3" borderId="53" xfId="3" applyFill="1" applyBorder="1" applyAlignment="1">
      <alignment horizontal="center" vertical="center"/>
    </xf>
    <xf numFmtId="0" fontId="3" fillId="3" borderId="22" xfId="3" applyFill="1" applyBorder="1" applyAlignment="1">
      <alignment horizontal="center" vertical="center"/>
    </xf>
    <xf numFmtId="0" fontId="3" fillId="3" borderId="53" xfId="3" applyFill="1" applyBorder="1" applyAlignment="1">
      <alignment vertical="center"/>
    </xf>
    <xf numFmtId="0" fontId="3" fillId="3" borderId="52" xfId="3" applyFill="1" applyBorder="1" applyAlignment="1">
      <alignment vertical="center"/>
    </xf>
    <xf numFmtId="0" fontId="16" fillId="0" borderId="48" xfId="3" applyFont="1" applyBorder="1" applyAlignment="1">
      <alignment vertical="center" wrapText="1" shrinkToFit="1"/>
    </xf>
    <xf numFmtId="0" fontId="16" fillId="0" borderId="45" xfId="3" applyFont="1" applyBorder="1" applyAlignment="1">
      <alignment vertical="center" wrapText="1" shrinkToFit="1"/>
    </xf>
    <xf numFmtId="0" fontId="16" fillId="0" borderId="17" xfId="3" applyFont="1" applyBorder="1" applyAlignment="1">
      <alignment vertical="center" wrapText="1" shrinkToFit="1"/>
    </xf>
    <xf numFmtId="0" fontId="16" fillId="0" borderId="47" xfId="3" applyFont="1" applyBorder="1" applyAlignment="1">
      <alignment vertical="center" wrapText="1" shrinkToFit="1"/>
    </xf>
    <xf numFmtId="1" fontId="16" fillId="0" borderId="58" xfId="3" applyNumberFormat="1" applyFont="1" applyBorder="1" applyAlignment="1">
      <alignment vertical="center"/>
    </xf>
    <xf numFmtId="1" fontId="16" fillId="0" borderId="57" xfId="3" applyNumberFormat="1" applyFont="1" applyBorder="1" applyAlignment="1">
      <alignment vertical="center"/>
    </xf>
    <xf numFmtId="0" fontId="17" fillId="3" borderId="51" xfId="3" applyFont="1" applyFill="1" applyBorder="1" applyAlignment="1">
      <alignment horizontal="center" vertical="center"/>
    </xf>
    <xf numFmtId="0" fontId="17" fillId="3" borderId="24" xfId="3" applyFont="1" applyFill="1" applyBorder="1" applyAlignment="1">
      <alignment horizontal="center" vertical="center"/>
    </xf>
    <xf numFmtId="0" fontId="17" fillId="3" borderId="26" xfId="3" applyFont="1" applyFill="1" applyBorder="1" applyAlignment="1">
      <alignment horizontal="center" vertical="center"/>
    </xf>
    <xf numFmtId="0" fontId="16" fillId="0" borderId="58" xfId="3" applyFont="1" applyBorder="1" applyAlignment="1">
      <alignment horizontal="left" vertical="center"/>
    </xf>
    <xf numFmtId="0" fontId="2" fillId="0" borderId="61" xfId="2" applyBorder="1" applyAlignment="1">
      <alignment horizontal="center" vertical="center"/>
    </xf>
    <xf numFmtId="0" fontId="17" fillId="0" borderId="61" xfId="2" applyFont="1" applyBorder="1" applyAlignment="1">
      <alignment horizontal="center" vertical="center"/>
    </xf>
    <xf numFmtId="0" fontId="17" fillId="0" borderId="60" xfId="2" applyFont="1" applyBorder="1" applyAlignment="1">
      <alignment horizontal="center" vertical="center"/>
    </xf>
    <xf numFmtId="3" fontId="16" fillId="0" borderId="58" xfId="3" applyNumberFormat="1" applyFont="1" applyBorder="1" applyAlignment="1">
      <alignment vertical="center"/>
    </xf>
    <xf numFmtId="3" fontId="16" fillId="0" borderId="57" xfId="3" applyNumberFormat="1" applyFont="1" applyBorder="1" applyAlignment="1">
      <alignment vertical="center"/>
    </xf>
    <xf numFmtId="2" fontId="16" fillId="0" borderId="35" xfId="3" applyNumberFormat="1" applyFont="1" applyBorder="1" applyAlignment="1">
      <alignment horizontal="center" vertical="center"/>
    </xf>
    <xf numFmtId="2" fontId="16" fillId="0" borderId="34" xfId="3" applyNumberFormat="1" applyFont="1" applyBorder="1" applyAlignment="1">
      <alignment horizontal="center" vertical="center"/>
    </xf>
    <xf numFmtId="0" fontId="16" fillId="0" borderId="35" xfId="3" applyFont="1" applyBorder="1" applyAlignment="1">
      <alignment horizontal="left" vertical="center"/>
    </xf>
    <xf numFmtId="2" fontId="16" fillId="0" borderId="0" xfId="3" applyNumberFormat="1" applyFont="1" applyBorder="1" applyAlignment="1">
      <alignment horizontal="center" vertical="center"/>
    </xf>
    <xf numFmtId="0" fontId="17" fillId="3" borderId="40" xfId="3" applyFont="1" applyFill="1" applyBorder="1" applyAlignment="1">
      <alignment horizontal="center" vertical="center"/>
    </xf>
    <xf numFmtId="0" fontId="17" fillId="3" borderId="39" xfId="3" applyFont="1" applyFill="1" applyBorder="1" applyAlignment="1">
      <alignment horizontal="center" vertical="center"/>
    </xf>
    <xf numFmtId="0" fontId="16" fillId="0" borderId="0" xfId="3" applyFont="1" applyAlignment="1">
      <alignment vertical="center" wrapText="1"/>
    </xf>
    <xf numFmtId="0" fontId="15" fillId="0" borderId="31" xfId="3" applyFont="1" applyBorder="1" applyAlignment="1">
      <alignment vertical="center"/>
    </xf>
    <xf numFmtId="2" fontId="15" fillId="0" borderId="31" xfId="3" applyNumberFormat="1" applyFont="1" applyBorder="1" applyAlignment="1">
      <alignment vertical="center"/>
    </xf>
    <xf numFmtId="2" fontId="15" fillId="0" borderId="30" xfId="3" applyNumberFormat="1" applyFont="1" applyBorder="1" applyAlignment="1">
      <alignment vertical="center"/>
    </xf>
    <xf numFmtId="0" fontId="16" fillId="0" borderId="28" xfId="3" applyFont="1" applyBorder="1" applyAlignment="1">
      <alignment vertical="center"/>
    </xf>
    <xf numFmtId="0" fontId="3" fillId="0" borderId="28" xfId="3" applyBorder="1" applyAlignment="1">
      <alignment vertical="center"/>
    </xf>
    <xf numFmtId="0" fontId="16" fillId="0" borderId="35" xfId="3" applyFont="1" applyBorder="1" applyAlignment="1">
      <alignment vertical="center" wrapText="1"/>
    </xf>
    <xf numFmtId="9" fontId="16" fillId="0" borderId="35" xfId="1" applyFont="1" applyBorder="1" applyAlignment="1">
      <alignment horizontal="center" vertical="center"/>
    </xf>
    <xf numFmtId="9" fontId="16" fillId="0" borderId="34" xfId="1" applyFont="1" applyBorder="1" applyAlignment="1">
      <alignment horizontal="center" vertical="center"/>
    </xf>
    <xf numFmtId="0" fontId="17" fillId="3" borderId="26" xfId="3" applyFont="1" applyFill="1" applyBorder="1" applyAlignment="1">
      <alignment horizontal="center" vertical="center" wrapText="1"/>
    </xf>
    <xf numFmtId="0" fontId="17" fillId="3" borderId="25" xfId="3" applyFont="1" applyFill="1" applyBorder="1" applyAlignment="1">
      <alignment horizontal="center" vertical="center" wrapText="1"/>
    </xf>
    <xf numFmtId="0" fontId="17" fillId="3" borderId="49" xfId="3" applyFont="1" applyFill="1" applyBorder="1" applyAlignment="1">
      <alignment horizontal="center" vertical="center" wrapText="1"/>
    </xf>
    <xf numFmtId="0" fontId="18" fillId="0" borderId="0" xfId="3" applyFont="1" applyAlignment="1">
      <alignment vertical="center"/>
    </xf>
    <xf numFmtId="0" fontId="3" fillId="0" borderId="0" xfId="3" applyAlignment="1">
      <alignment vertical="center"/>
    </xf>
    <xf numFmtId="0" fontId="17" fillId="3" borderId="50" xfId="3" applyFont="1" applyFill="1" applyBorder="1" applyAlignment="1">
      <alignment horizontal="center" vertical="center" wrapText="1"/>
    </xf>
    <xf numFmtId="0" fontId="16" fillId="0" borderId="56" xfId="3" applyFont="1" applyBorder="1" applyAlignment="1">
      <alignment horizontal="left" vertical="center"/>
    </xf>
    <xf numFmtId="0" fontId="17" fillId="3" borderId="60" xfId="3" applyFont="1" applyFill="1" applyBorder="1" applyAlignment="1">
      <alignment horizontal="center" vertical="center"/>
    </xf>
    <xf numFmtId="0" fontId="17" fillId="0" borderId="61" xfId="3" applyFont="1" applyFill="1" applyBorder="1" applyAlignment="1">
      <alignment horizontal="center" vertical="center"/>
    </xf>
    <xf numFmtId="0" fontId="15" fillId="0" borderId="0" xfId="3" applyFont="1" applyAlignment="1">
      <alignment vertical="center"/>
    </xf>
    <xf numFmtId="0" fontId="17" fillId="3" borderId="42" xfId="3" applyFont="1" applyFill="1" applyBorder="1" applyAlignment="1">
      <alignment horizontal="center" vertical="center"/>
    </xf>
    <xf numFmtId="0" fontId="17" fillId="3" borderId="41" xfId="3" applyFont="1" applyFill="1" applyBorder="1" applyAlignment="1">
      <alignment horizontal="center" vertical="center"/>
    </xf>
    <xf numFmtId="49" fontId="7" fillId="1" borderId="13" xfId="2" applyNumberFormat="1" applyFont="1" applyFill="1" applyBorder="1" applyAlignment="1">
      <alignment vertical="center"/>
    </xf>
    <xf numFmtId="0" fontId="2" fillId="0" borderId="11" xfId="2" applyBorder="1" applyAlignment="1">
      <alignment vertical="center"/>
    </xf>
    <xf numFmtId="0" fontId="6" fillId="0" borderId="7" xfId="2" applyFont="1" applyBorder="1" applyAlignment="1">
      <alignment vertical="center" wrapText="1"/>
    </xf>
    <xf numFmtId="0" fontId="6" fillId="0" borderId="0" xfId="2" applyFont="1" applyAlignment="1">
      <alignment vertical="center"/>
    </xf>
    <xf numFmtId="49" fontId="7" fillId="1" borderId="3" xfId="2" applyNumberFormat="1" applyFont="1" applyFill="1" applyBorder="1" applyAlignment="1">
      <alignment vertical="center"/>
    </xf>
    <xf numFmtId="0" fontId="4" fillId="1" borderId="2" xfId="2" applyFont="1" applyFill="1" applyBorder="1" applyAlignment="1">
      <alignment vertical="center"/>
    </xf>
    <xf numFmtId="49" fontId="7" fillId="1" borderId="13" xfId="2" applyNumberFormat="1" applyFont="1" applyFill="1" applyBorder="1" applyAlignment="1">
      <alignment horizontal="center" vertical="center"/>
    </xf>
    <xf numFmtId="0" fontId="4" fillId="1" borderId="12" xfId="2" applyFont="1" applyFill="1" applyBorder="1" applyAlignment="1">
      <alignment horizontal="center" vertical="center"/>
    </xf>
    <xf numFmtId="0" fontId="4" fillId="1" borderId="11" xfId="2" applyFont="1" applyFill="1" applyBorder="1" applyAlignment="1">
      <alignment horizontal="center" vertical="center"/>
    </xf>
    <xf numFmtId="0" fontId="7" fillId="1" borderId="13" xfId="2" applyFont="1" applyFill="1" applyBorder="1" applyAlignment="1">
      <alignment horizontal="center" vertical="center"/>
    </xf>
    <xf numFmtId="0" fontId="7" fillId="1" borderId="9" xfId="2" applyFont="1" applyFill="1" applyBorder="1" applyAlignment="1">
      <alignment horizontal="center" vertical="center"/>
    </xf>
    <xf numFmtId="0" fontId="2" fillId="0" borderId="9" xfId="2" applyBorder="1" applyAlignment="1">
      <alignment horizontal="center" vertical="center"/>
    </xf>
    <xf numFmtId="0" fontId="7" fillId="1" borderId="15" xfId="2" applyFont="1" applyFill="1" applyBorder="1" applyAlignment="1">
      <alignment horizontal="center" vertical="center"/>
    </xf>
    <xf numFmtId="0" fontId="2" fillId="0" borderId="15" xfId="2" applyBorder="1" applyAlignment="1">
      <alignment horizontal="center" vertical="center"/>
    </xf>
    <xf numFmtId="165" fontId="7" fillId="0" borderId="2" xfId="2" applyNumberFormat="1" applyFont="1" applyBorder="1" applyAlignment="1">
      <alignment vertical="center"/>
    </xf>
    <xf numFmtId="0" fontId="4" fillId="0" borderId="1" xfId="2" applyFont="1" applyBorder="1" applyAlignment="1">
      <alignment vertical="center"/>
    </xf>
    <xf numFmtId="49" fontId="7" fillId="0" borderId="0" xfId="2" applyNumberFormat="1" applyFont="1" applyAlignment="1">
      <alignment horizontal="center" vertical="center"/>
    </xf>
    <xf numFmtId="0" fontId="2" fillId="0" borderId="0" xfId="2" applyAlignment="1">
      <alignment horizontal="center" vertical="center"/>
    </xf>
    <xf numFmtId="0" fontId="2" fillId="1" borderId="9" xfId="2" applyFill="1" applyBorder="1" applyAlignment="1">
      <alignment horizontal="center" vertical="center"/>
    </xf>
    <xf numFmtId="0" fontId="2" fillId="1" borderId="15" xfId="2" applyFill="1" applyBorder="1" applyAlignment="1">
      <alignment horizontal="center" vertical="center"/>
    </xf>
    <xf numFmtId="0" fontId="7" fillId="1" borderId="9" xfId="2" applyFont="1" applyFill="1" applyBorder="1" applyAlignment="1">
      <alignment horizontal="center" vertical="center" wrapText="1"/>
    </xf>
    <xf numFmtId="0" fontId="2" fillId="1" borderId="9" xfId="2" applyFill="1" applyBorder="1" applyAlignment="1">
      <alignment horizontal="center" vertical="center" wrapText="1"/>
    </xf>
    <xf numFmtId="0" fontId="2" fillId="1" borderId="15" xfId="2" applyFill="1" applyBorder="1" applyAlignment="1">
      <alignment horizontal="center" vertical="center" wrapText="1"/>
    </xf>
    <xf numFmtId="0" fontId="6" fillId="0" borderId="14" xfId="2" applyFont="1" applyBorder="1" applyAlignment="1">
      <alignment vertical="center"/>
    </xf>
    <xf numFmtId="0" fontId="6" fillId="0" borderId="5" xfId="2" applyFont="1" applyBorder="1" applyAlignment="1">
      <alignment vertical="center"/>
    </xf>
    <xf numFmtId="165" fontId="5" fillId="0" borderId="0" xfId="2" applyNumberFormat="1" applyFont="1" applyBorder="1" applyAlignment="1">
      <alignment vertical="center"/>
    </xf>
    <xf numFmtId="0" fontId="2" fillId="0" borderId="4" xfId="2" applyBorder="1" applyAlignment="1">
      <alignment vertical="center"/>
    </xf>
    <xf numFmtId="0" fontId="6" fillId="0" borderId="15" xfId="2" applyFont="1" applyBorder="1" applyAlignment="1">
      <alignment vertical="center"/>
    </xf>
    <xf numFmtId="0" fontId="6" fillId="0" borderId="3" xfId="2" applyFont="1" applyBorder="1" applyAlignment="1">
      <alignment vertical="center"/>
    </xf>
    <xf numFmtId="165" fontId="5" fillId="0" borderId="2" xfId="2" applyNumberFormat="1" applyFont="1" applyBorder="1" applyAlignment="1">
      <alignment vertical="center"/>
    </xf>
    <xf numFmtId="0" fontId="2" fillId="0" borderId="1" xfId="2" applyBorder="1" applyAlignment="1">
      <alignment vertical="center"/>
    </xf>
    <xf numFmtId="0" fontId="7" fillId="1" borderId="14" xfId="2" applyFont="1" applyFill="1" applyBorder="1" applyAlignment="1">
      <alignment horizontal="center" vertical="center"/>
    </xf>
    <xf numFmtId="0" fontId="4" fillId="1" borderId="14" xfId="2" applyFont="1" applyFill="1" applyBorder="1" applyAlignment="1">
      <alignment horizontal="center" vertical="center"/>
    </xf>
    <xf numFmtId="49" fontId="7" fillId="1" borderId="10" xfId="2" applyNumberFormat="1" applyFont="1" applyFill="1" applyBorder="1" applyAlignment="1">
      <alignment horizontal="center" vertical="center"/>
    </xf>
    <xf numFmtId="0" fontId="4" fillId="1" borderId="10" xfId="2" applyFont="1" applyFill="1" applyBorder="1" applyAlignment="1">
      <alignment horizontal="center" vertical="center"/>
    </xf>
    <xf numFmtId="0" fontId="7" fillId="1" borderId="10" xfId="2" applyFont="1" applyFill="1" applyBorder="1" applyAlignment="1">
      <alignment horizontal="center" vertical="center"/>
    </xf>
    <xf numFmtId="164" fontId="11" fillId="0" borderId="11" xfId="2" applyNumberFormat="1" applyFont="1" applyBorder="1" applyAlignment="1">
      <alignment vertical="center"/>
    </xf>
    <xf numFmtId="164" fontId="2" fillId="0" borderId="10" xfId="2" applyNumberFormat="1" applyBorder="1" applyAlignment="1">
      <alignment vertical="center"/>
    </xf>
    <xf numFmtId="164" fontId="11" fillId="0" borderId="10" xfId="2" applyNumberFormat="1" applyFont="1" applyBorder="1" applyAlignment="1">
      <alignment vertical="center"/>
    </xf>
    <xf numFmtId="164" fontId="11" fillId="0" borderId="10" xfId="2" applyNumberFormat="1" applyFont="1" applyBorder="1" applyAlignment="1">
      <alignment horizontal="right" vertical="center"/>
    </xf>
    <xf numFmtId="164" fontId="2" fillId="0" borderId="10" xfId="2" applyNumberFormat="1" applyBorder="1" applyAlignment="1">
      <alignment horizontal="right" vertical="center"/>
    </xf>
    <xf numFmtId="49" fontId="14" fillId="0" borderId="0" xfId="2" applyNumberFormat="1" applyFont="1" applyAlignment="1">
      <alignment horizontal="center" vertical="center"/>
    </xf>
    <xf numFmtId="0" fontId="14" fillId="1" borderId="8" xfId="2" applyFont="1" applyFill="1" applyBorder="1" applyAlignment="1">
      <alignment horizontal="center" vertical="center"/>
    </xf>
    <xf numFmtId="0" fontId="4" fillId="1" borderId="6" xfId="2" applyFont="1" applyFill="1" applyBorder="1" applyAlignment="1">
      <alignment horizontal="center" vertical="center"/>
    </xf>
    <xf numFmtId="0" fontId="14" fillId="1" borderId="9" xfId="2" applyFont="1" applyFill="1" applyBorder="1" applyAlignment="1">
      <alignment horizontal="center" vertical="center"/>
    </xf>
    <xf numFmtId="0" fontId="4" fillId="1" borderId="9" xfId="2" applyFont="1" applyFill="1" applyBorder="1" applyAlignment="1">
      <alignment horizontal="center" vertical="center"/>
    </xf>
    <xf numFmtId="49" fontId="14" fillId="1" borderId="10" xfId="2" applyNumberFormat="1" applyFont="1" applyFill="1" applyBorder="1" applyAlignment="1">
      <alignment horizontal="center" vertical="center"/>
    </xf>
    <xf numFmtId="0" fontId="7" fillId="1" borderId="10" xfId="2" applyFont="1" applyFill="1" applyBorder="1" applyAlignment="1">
      <alignment vertical="center"/>
    </xf>
    <xf numFmtId="0" fontId="4" fillId="1" borderId="10" xfId="2" applyFont="1" applyFill="1" applyBorder="1" applyAlignment="1">
      <alignment vertical="center"/>
    </xf>
    <xf numFmtId="0" fontId="5" fillId="0" borderId="14" xfId="2" applyFont="1" applyBorder="1" applyAlignment="1">
      <alignment vertical="center"/>
    </xf>
    <xf numFmtId="0" fontId="2" fillId="0" borderId="14" xfId="2" applyBorder="1" applyAlignment="1">
      <alignment vertical="center"/>
    </xf>
    <xf numFmtId="0" fontId="8" fillId="0" borderId="3" xfId="2" applyFont="1" applyBorder="1" applyAlignment="1">
      <alignment vertical="center"/>
    </xf>
    <xf numFmtId="0" fontId="9" fillId="0" borderId="2" xfId="2" applyFont="1" applyBorder="1" applyAlignment="1">
      <alignment vertical="center"/>
    </xf>
    <xf numFmtId="0" fontId="8" fillId="0" borderId="8" xfId="2" applyFont="1" applyBorder="1" applyAlignment="1">
      <alignment vertical="center"/>
    </xf>
    <xf numFmtId="0" fontId="9" fillId="0" borderId="7" xfId="2" applyFont="1" applyBorder="1" applyAlignment="1">
      <alignment vertical="center"/>
    </xf>
    <xf numFmtId="165" fontId="8" fillId="0" borderId="7" xfId="2" applyNumberFormat="1" applyFont="1" applyBorder="1" applyAlignment="1">
      <alignment vertical="center"/>
    </xf>
    <xf numFmtId="0" fontId="9" fillId="0" borderId="6" xfId="2" applyFont="1" applyBorder="1" applyAlignment="1">
      <alignment vertical="center"/>
    </xf>
    <xf numFmtId="0" fontId="8" fillId="1" borderId="9" xfId="2" applyFont="1" applyFill="1" applyBorder="1" applyAlignment="1">
      <alignment vertical="center"/>
    </xf>
    <xf numFmtId="0" fontId="9" fillId="1" borderId="9" xfId="2" applyFont="1" applyFill="1" applyBorder="1" applyAlignment="1">
      <alignment vertical="center"/>
    </xf>
    <xf numFmtId="0" fontId="7" fillId="0" borderId="3" xfId="2" applyFont="1" applyBorder="1" applyAlignment="1">
      <alignment vertical="center"/>
    </xf>
    <xf numFmtId="0" fontId="4" fillId="0" borderId="2" xfId="2" applyFont="1" applyBorder="1" applyAlignment="1">
      <alignment vertical="center"/>
    </xf>
    <xf numFmtId="0" fontId="7" fillId="0" borderId="8" xfId="2" applyFont="1" applyBorder="1" applyAlignment="1">
      <alignment vertical="center"/>
    </xf>
    <xf numFmtId="0" fontId="4" fillId="0" borderId="7" xfId="2" applyFont="1" applyBorder="1" applyAlignment="1">
      <alignment vertical="center"/>
    </xf>
    <xf numFmtId="165" fontId="7" fillId="0" borderId="7" xfId="2" applyNumberFormat="1" applyFont="1" applyBorder="1" applyAlignment="1">
      <alignment vertical="center"/>
    </xf>
    <xf numFmtId="0" fontId="4" fillId="0" borderId="6" xfId="2" applyFont="1" applyBorder="1" applyAlignment="1">
      <alignment vertical="center"/>
    </xf>
    <xf numFmtId="0" fontId="7" fillId="1" borderId="9" xfId="2" applyFont="1" applyFill="1" applyBorder="1" applyAlignment="1">
      <alignment vertical="center"/>
    </xf>
    <xf numFmtId="0" fontId="4" fillId="1" borderId="9" xfId="2" applyFont="1" applyFill="1" applyBorder="1" applyAlignment="1">
      <alignment vertical="center"/>
    </xf>
    <xf numFmtId="0" fontId="8" fillId="1" borderId="9" xfId="2" applyFont="1" applyFill="1" applyBorder="1" applyAlignment="1">
      <alignment horizontal="center" vertical="center"/>
    </xf>
    <xf numFmtId="0" fontId="9" fillId="1" borderId="9" xfId="2" applyFont="1" applyFill="1" applyBorder="1" applyAlignment="1">
      <alignment horizontal="center" vertical="center"/>
    </xf>
    <xf numFmtId="0" fontId="9" fillId="0" borderId="0" xfId="2" applyFont="1" applyAlignment="1">
      <alignment horizontal="center" vertical="center"/>
    </xf>
    <xf numFmtId="0" fontId="7" fillId="0" borderId="0" xfId="2" applyFont="1" applyAlignment="1">
      <alignment horizontal="center" vertical="center"/>
    </xf>
    <xf numFmtId="0" fontId="4" fillId="0" borderId="0" xfId="2" applyFont="1" applyAlignment="1">
      <alignment horizontal="center" vertical="center"/>
    </xf>
    <xf numFmtId="0" fontId="5" fillId="0" borderId="13" xfId="2" applyFont="1" applyBorder="1" applyAlignment="1">
      <alignment vertical="center"/>
    </xf>
    <xf numFmtId="0" fontId="2" fillId="0" borderId="12" xfId="2" applyBorder="1" applyAlignment="1">
      <alignment vertical="center"/>
    </xf>
    <xf numFmtId="0" fontId="8" fillId="0" borderId="10" xfId="2" applyFont="1" applyBorder="1" applyAlignment="1">
      <alignment vertical="center"/>
    </xf>
    <xf numFmtId="0" fontId="9" fillId="0" borderId="10" xfId="2" applyFont="1" applyBorder="1" applyAlignment="1">
      <alignment vertical="center"/>
    </xf>
    <xf numFmtId="0" fontId="10" fillId="1" borderId="10" xfId="2" applyFont="1" applyFill="1" applyBorder="1" applyAlignment="1">
      <alignment vertical="center"/>
    </xf>
    <xf numFmtId="0" fontId="13" fillId="1" borderId="10" xfId="2" applyFont="1" applyFill="1" applyBorder="1" applyAlignment="1">
      <alignment vertical="center"/>
    </xf>
    <xf numFmtId="0" fontId="10" fillId="0" borderId="13" xfId="2" applyFont="1" applyBorder="1" applyAlignment="1">
      <alignment vertical="center"/>
    </xf>
    <xf numFmtId="0" fontId="13" fillId="0" borderId="12" xfId="2" applyFont="1" applyBorder="1" applyAlignment="1">
      <alignment vertical="center"/>
    </xf>
    <xf numFmtId="165" fontId="10" fillId="0" borderId="12" xfId="2" applyNumberFormat="1" applyFont="1" applyBorder="1" applyAlignment="1">
      <alignment vertical="center"/>
    </xf>
    <xf numFmtId="0" fontId="13" fillId="0" borderId="11" xfId="2" applyFont="1" applyBorder="1" applyAlignment="1">
      <alignment vertical="center"/>
    </xf>
    <xf numFmtId="0" fontId="5" fillId="1" borderId="9" xfId="2" applyFont="1" applyFill="1" applyBorder="1" applyAlignment="1">
      <alignment vertical="center"/>
    </xf>
    <xf numFmtId="0" fontId="2" fillId="1" borderId="9" xfId="2" applyFill="1" applyBorder="1" applyAlignment="1">
      <alignment vertical="center"/>
    </xf>
    <xf numFmtId="0" fontId="5" fillId="1" borderId="10" xfId="2" applyFont="1" applyFill="1" applyBorder="1" applyAlignment="1">
      <alignment vertical="center"/>
    </xf>
    <xf numFmtId="0" fontId="2" fillId="1" borderId="10" xfId="2" applyFill="1" applyBorder="1" applyAlignment="1">
      <alignment vertical="center"/>
    </xf>
    <xf numFmtId="0" fontId="10" fillId="0" borderId="10" xfId="2" applyFont="1" applyBorder="1" applyAlignment="1">
      <alignment vertical="center"/>
    </xf>
    <xf numFmtId="0" fontId="13" fillId="0" borderId="10" xfId="2" applyFont="1" applyBorder="1" applyAlignment="1">
      <alignment vertical="center"/>
    </xf>
    <xf numFmtId="0" fontId="7" fillId="0" borderId="9" xfId="2" applyFont="1" applyBorder="1" applyAlignment="1">
      <alignment vertical="center"/>
    </xf>
    <xf numFmtId="0" fontId="4" fillId="0" borderId="9" xfId="2" applyFont="1" applyBorder="1" applyAlignment="1">
      <alignment vertical="center"/>
    </xf>
    <xf numFmtId="0" fontId="7" fillId="0" borderId="13" xfId="2" applyFont="1" applyBorder="1" applyAlignment="1">
      <alignment vertical="center"/>
    </xf>
    <xf numFmtId="0" fontId="4" fillId="0" borderId="12" xfId="2" applyFont="1" applyBorder="1" applyAlignment="1">
      <alignment vertical="center"/>
    </xf>
    <xf numFmtId="0" fontId="5" fillId="0" borderId="5" xfId="2" applyFont="1" applyBorder="1" applyAlignment="1">
      <alignment vertical="center"/>
    </xf>
    <xf numFmtId="0" fontId="2" fillId="0" borderId="0" xfId="2" applyBorder="1" applyAlignment="1">
      <alignment vertical="center"/>
    </xf>
    <xf numFmtId="0" fontId="4" fillId="1" borderId="15" xfId="2" applyFont="1" applyFill="1" applyBorder="1" applyAlignment="1">
      <alignment horizontal="center" vertical="center"/>
    </xf>
    <xf numFmtId="49" fontId="7" fillId="1" borderId="9" xfId="2" applyNumberFormat="1" applyFont="1" applyFill="1" applyBorder="1" applyAlignment="1">
      <alignment vertical="top"/>
    </xf>
    <xf numFmtId="0" fontId="4" fillId="1" borderId="9" xfId="2" applyFont="1" applyFill="1" applyBorder="1" applyAlignment="1">
      <alignment vertical="top"/>
    </xf>
    <xf numFmtId="49" fontId="10" fillId="1" borderId="13" xfId="2" applyNumberFormat="1" applyFont="1" applyFill="1" applyBorder="1" applyAlignment="1">
      <alignment vertical="top" wrapText="1"/>
    </xf>
    <xf numFmtId="0" fontId="13" fillId="1" borderId="11" xfId="2" applyFont="1" applyFill="1" applyBorder="1" applyAlignment="1">
      <alignment vertical="top" wrapText="1"/>
    </xf>
    <xf numFmtId="49" fontId="5" fillId="1" borderId="13" xfId="2" applyNumberFormat="1" applyFont="1" applyFill="1" applyBorder="1" applyAlignment="1">
      <alignment vertical="top" wrapText="1"/>
    </xf>
    <xf numFmtId="0" fontId="2" fillId="1" borderId="11" xfId="2" applyFill="1" applyBorder="1" applyAlignment="1">
      <alignment vertical="top" wrapText="1"/>
    </xf>
    <xf numFmtId="49" fontId="7" fillId="1" borderId="15" xfId="2" applyNumberFormat="1" applyFont="1" applyFill="1" applyBorder="1" applyAlignment="1">
      <alignment vertical="top" wrapText="1"/>
    </xf>
    <xf numFmtId="0" fontId="4" fillId="1" borderId="15" xfId="2" applyFont="1" applyFill="1" applyBorder="1" applyAlignment="1">
      <alignment vertical="top" wrapText="1"/>
    </xf>
    <xf numFmtId="49" fontId="7" fillId="1" borderId="9" xfId="2" applyNumberFormat="1" applyFont="1" applyFill="1" applyBorder="1" applyAlignment="1">
      <alignment vertical="top" wrapText="1"/>
    </xf>
    <xf numFmtId="0" fontId="4" fillId="1" borderId="9" xfId="2" applyFont="1" applyFill="1" applyBorder="1" applyAlignment="1">
      <alignment vertical="top" wrapText="1"/>
    </xf>
    <xf numFmtId="49" fontId="7" fillId="1" borderId="10" xfId="2" applyNumberFormat="1" applyFont="1" applyFill="1" applyBorder="1" applyAlignment="1">
      <alignment horizontal="center" vertical="top"/>
    </xf>
    <xf numFmtId="0" fontId="4" fillId="1" borderId="10" xfId="2" applyFont="1" applyFill="1" applyBorder="1" applyAlignment="1">
      <alignment horizontal="center" vertical="top"/>
    </xf>
    <xf numFmtId="49" fontId="7" fillId="0" borderId="0" xfId="2" applyNumberFormat="1" applyFont="1" applyAlignment="1">
      <alignment horizontal="center" vertical="top"/>
    </xf>
    <xf numFmtId="0" fontId="4" fillId="0" borderId="0" xfId="2" applyFont="1" applyAlignment="1">
      <alignment horizontal="center" vertical="top"/>
    </xf>
    <xf numFmtId="49" fontId="5" fillId="1" borderId="10" xfId="2" applyNumberFormat="1" applyFont="1" applyFill="1" applyBorder="1" applyAlignment="1">
      <alignment vertical="top" wrapText="1"/>
    </xf>
    <xf numFmtId="0" fontId="2" fillId="1" borderId="10" xfId="2" applyFill="1" applyBorder="1" applyAlignment="1">
      <alignment vertical="top" wrapText="1"/>
    </xf>
    <xf numFmtId="49" fontId="7" fillId="1" borderId="10" xfId="2" applyNumberFormat="1" applyFont="1" applyFill="1" applyBorder="1" applyAlignment="1">
      <alignment vertical="top" wrapText="1"/>
    </xf>
    <xf numFmtId="0" fontId="4" fillId="1" borderId="10" xfId="2" applyFont="1" applyFill="1" applyBorder="1" applyAlignment="1">
      <alignment vertical="top" wrapText="1"/>
    </xf>
    <xf numFmtId="49" fontId="10" fillId="1" borderId="3" xfId="2" applyNumberFormat="1" applyFont="1" applyFill="1" applyBorder="1" applyAlignment="1">
      <alignment vertical="top" wrapText="1"/>
    </xf>
    <xf numFmtId="0" fontId="13" fillId="1" borderId="1" xfId="2" applyFont="1" applyFill="1" applyBorder="1" applyAlignment="1">
      <alignment vertical="top" wrapText="1"/>
    </xf>
    <xf numFmtId="0" fontId="4" fillId="3" borderId="26" xfId="2" applyFont="1" applyFill="1" applyBorder="1" applyAlignment="1">
      <alignment horizontal="center" vertical="center"/>
    </xf>
    <xf numFmtId="0" fontId="4" fillId="3" borderId="25" xfId="2" applyFont="1" applyFill="1" applyBorder="1" applyAlignment="1">
      <alignment horizontal="center" vertical="center"/>
    </xf>
    <xf numFmtId="0" fontId="12" fillId="0" borderId="23" xfId="2" applyFont="1" applyBorder="1" applyAlignment="1">
      <alignment horizontal="left" wrapText="1"/>
    </xf>
    <xf numFmtId="0" fontId="12" fillId="0" borderId="22" xfId="2" applyFont="1" applyBorder="1" applyAlignment="1">
      <alignment horizontal="left" wrapText="1"/>
    </xf>
    <xf numFmtId="0" fontId="11" fillId="0" borderId="0" xfId="2" quotePrefix="1" applyFont="1" applyBorder="1" applyAlignment="1">
      <alignment wrapText="1"/>
    </xf>
    <xf numFmtId="0" fontId="11" fillId="0" borderId="19" xfId="2" quotePrefix="1" applyFont="1" applyBorder="1" applyAlignment="1">
      <alignment wrapText="1"/>
    </xf>
    <xf numFmtId="0" fontId="14" fillId="0" borderId="0" xfId="2" applyFont="1" applyBorder="1" applyAlignment="1">
      <alignment wrapText="1"/>
    </xf>
    <xf numFmtId="0" fontId="14" fillId="0" borderId="19" xfId="2" applyFont="1" applyBorder="1" applyAlignment="1">
      <alignment wrapText="1"/>
    </xf>
    <xf numFmtId="0" fontId="5" fillId="0" borderId="0" xfId="2" applyFont="1" applyBorder="1" applyAlignment="1">
      <alignment wrapText="1"/>
    </xf>
    <xf numFmtId="0" fontId="11" fillId="0" borderId="20" xfId="2" applyFont="1" applyBorder="1" applyAlignment="1">
      <alignment wrapText="1"/>
    </xf>
    <xf numFmtId="0" fontId="11" fillId="0" borderId="0" xfId="2" applyFont="1" applyBorder="1" applyAlignment="1">
      <alignment wrapText="1"/>
    </xf>
    <xf numFmtId="0" fontId="11" fillId="0" borderId="19" xfId="2" applyFont="1" applyBorder="1" applyAlignment="1">
      <alignment wrapText="1"/>
    </xf>
    <xf numFmtId="0" fontId="14" fillId="0" borderId="20" xfId="2" applyFont="1" applyBorder="1" applyAlignment="1">
      <alignment wrapText="1"/>
    </xf>
    <xf numFmtId="0" fontId="30" fillId="0" borderId="0" xfId="2" quotePrefix="1" applyFont="1" applyBorder="1" applyAlignment="1">
      <alignment wrapText="1"/>
    </xf>
    <xf numFmtId="0" fontId="30" fillId="0" borderId="19" xfId="2" quotePrefix="1" applyFont="1" applyBorder="1" applyAlignment="1">
      <alignment wrapText="1"/>
    </xf>
    <xf numFmtId="0" fontId="11" fillId="0" borderId="17" xfId="2" applyFont="1" applyBorder="1" applyAlignment="1">
      <alignment wrapText="1"/>
    </xf>
    <xf numFmtId="0" fontId="11" fillId="0" borderId="16" xfId="2" applyFont="1" applyBorder="1" applyAlignment="1">
      <alignment wrapText="1"/>
    </xf>
    <xf numFmtId="0" fontId="7" fillId="0" borderId="0" xfId="2" applyFont="1" applyAlignment="1">
      <alignment vertical="top"/>
    </xf>
    <xf numFmtId="165" fontId="4" fillId="0" borderId="0" xfId="2" applyNumberFormat="1" applyFont="1" applyAlignment="1">
      <alignment vertical="top"/>
    </xf>
    <xf numFmtId="0" fontId="7" fillId="0" borderId="0" xfId="2" applyFont="1" applyAlignment="1">
      <alignment horizontal="center" vertical="top"/>
    </xf>
    <xf numFmtId="0" fontId="4" fillId="0" borderId="0" xfId="2" applyFont="1" applyAlignment="1">
      <alignment vertical="top"/>
    </xf>
    <xf numFmtId="49" fontId="7" fillId="0" borderId="0" xfId="2" applyNumberFormat="1" applyFont="1" applyBorder="1" applyAlignment="1">
      <alignment horizontal="center" vertical="center"/>
    </xf>
    <xf numFmtId="0" fontId="4" fillId="0" borderId="0" xfId="2" applyFont="1" applyBorder="1" applyAlignment="1">
      <alignment horizontal="center" vertical="center"/>
    </xf>
    <xf numFmtId="0" fontId="2" fillId="0" borderId="12" xfId="2" applyBorder="1" applyAlignment="1">
      <alignment horizontal="center" vertical="center"/>
    </xf>
    <xf numFmtId="0" fontId="2" fillId="0" borderId="11" xfId="2" applyBorder="1" applyAlignment="1">
      <alignment horizontal="center" vertical="center"/>
    </xf>
    <xf numFmtId="0" fontId="8" fillId="0" borderId="0" xfId="2" applyFont="1" applyAlignment="1">
      <alignment vertical="center"/>
    </xf>
    <xf numFmtId="0" fontId="9" fillId="0" borderId="0" xfId="2" applyFont="1" applyAlignment="1">
      <alignment vertical="center"/>
    </xf>
    <xf numFmtId="0" fontId="7" fillId="0" borderId="0" xfId="2" applyFont="1" applyAlignment="1">
      <alignment vertical="center"/>
    </xf>
    <xf numFmtId="0" fontId="4" fillId="0" borderId="0" xfId="2" applyFont="1" applyAlignment="1">
      <alignment vertical="center"/>
    </xf>
    <xf numFmtId="0" fontId="6" fillId="0" borderId="0" xfId="2" applyFont="1" applyAlignment="1">
      <alignment vertical="top"/>
    </xf>
    <xf numFmtId="49" fontId="7" fillId="1" borderId="9" xfId="2" applyNumberFormat="1" applyFont="1" applyFill="1" applyBorder="1" applyAlignment="1">
      <alignment horizontal="center" vertical="top"/>
    </xf>
    <xf numFmtId="0" fontId="4" fillId="1" borderId="9" xfId="2" applyFont="1" applyFill="1" applyBorder="1" applyAlignment="1">
      <alignment horizontal="center" vertical="top"/>
    </xf>
    <xf numFmtId="49" fontId="7" fillId="1" borderId="15" xfId="2" applyNumberFormat="1" applyFont="1" applyFill="1" applyBorder="1" applyAlignment="1">
      <alignment horizontal="center" vertical="top"/>
    </xf>
    <xf numFmtId="0" fontId="4" fillId="1" borderId="15" xfId="2" applyFont="1" applyFill="1" applyBorder="1" applyAlignment="1">
      <alignment horizontal="center" vertical="top"/>
    </xf>
    <xf numFmtId="0" fontId="7" fillId="0" borderId="7" xfId="2" applyFont="1" applyBorder="1" applyAlignment="1">
      <alignment horizontal="center" vertical="top"/>
    </xf>
    <xf numFmtId="0" fontId="4" fillId="0" borderId="7" xfId="2" applyFont="1" applyBorder="1" applyAlignment="1">
      <alignment horizontal="center" vertical="top"/>
    </xf>
    <xf numFmtId="0" fontId="6" fillId="0" borderId="7" xfId="2" applyFont="1" applyBorder="1" applyAlignment="1">
      <alignment vertical="top"/>
    </xf>
    <xf numFmtId="0" fontId="6" fillId="0" borderId="0" xfId="2" applyFont="1" applyAlignment="1">
      <alignment vertical="top" wrapText="1"/>
    </xf>
    <xf numFmtId="0" fontId="7" fillId="1" borderId="10" xfId="2" applyFont="1" applyFill="1" applyBorder="1" applyAlignment="1">
      <alignment horizontal="center" vertical="top"/>
    </xf>
    <xf numFmtId="49" fontId="7" fillId="1" borderId="8" xfId="2" applyNumberFormat="1" applyFont="1" applyFill="1" applyBorder="1" applyAlignment="1">
      <alignment horizontal="center" vertical="top"/>
    </xf>
    <xf numFmtId="0" fontId="4" fillId="1" borderId="7" xfId="2" applyFont="1" applyFill="1" applyBorder="1" applyAlignment="1">
      <alignment horizontal="center" vertical="top"/>
    </xf>
    <xf numFmtId="0" fontId="4" fillId="1" borderId="6" xfId="2" applyFont="1" applyFill="1" applyBorder="1" applyAlignment="1">
      <alignment horizontal="center" vertical="top"/>
    </xf>
    <xf numFmtId="49" fontId="7" fillId="1" borderId="3" xfId="2" applyNumberFormat="1" applyFont="1" applyFill="1" applyBorder="1" applyAlignment="1">
      <alignment horizontal="center" vertical="top"/>
    </xf>
    <xf numFmtId="0" fontId="4" fillId="1" borderId="2" xfId="2" applyFont="1" applyFill="1" applyBorder="1" applyAlignment="1">
      <alignment horizontal="center" vertical="top"/>
    </xf>
    <xf numFmtId="0" fontId="4" fillId="1" borderId="1" xfId="2" applyFont="1" applyFill="1" applyBorder="1" applyAlignment="1">
      <alignment horizontal="center" vertical="top"/>
    </xf>
    <xf numFmtId="49" fontId="7" fillId="1" borderId="10" xfId="2" applyNumberFormat="1" applyFont="1" applyFill="1" applyBorder="1" applyAlignment="1">
      <alignment horizontal="center" vertical="center" wrapText="1"/>
    </xf>
    <xf numFmtId="0" fontId="4" fillId="1" borderId="10" xfId="2" applyFont="1" applyFill="1" applyBorder="1" applyAlignment="1">
      <alignment horizontal="center" vertical="center" wrapText="1"/>
    </xf>
    <xf numFmtId="49" fontId="7" fillId="0" borderId="0" xfId="2" applyNumberFormat="1" applyFont="1" applyAlignment="1">
      <alignment horizontal="center" vertical="center" wrapText="1"/>
    </xf>
    <xf numFmtId="0" fontId="4" fillId="0" borderId="0" xfId="2" applyFont="1" applyAlignment="1">
      <alignment horizontal="center" vertical="center" wrapText="1"/>
    </xf>
    <xf numFmtId="49" fontId="6" fillId="0" borderId="0" xfId="2" applyNumberFormat="1" applyFont="1" applyAlignment="1">
      <alignment vertical="center"/>
    </xf>
    <xf numFmtId="49" fontId="7" fillId="0" borderId="10" xfId="2" applyNumberFormat="1" applyFont="1" applyBorder="1" applyAlignment="1">
      <alignment horizontal="right" vertical="center" wrapText="1"/>
    </xf>
    <xf numFmtId="0" fontId="4" fillId="0" borderId="10" xfId="2" applyFont="1" applyBorder="1" applyAlignment="1">
      <alignment horizontal="right" vertical="center" wrapText="1"/>
    </xf>
    <xf numFmtId="0" fontId="8" fillId="0" borderId="3" xfId="2" applyFont="1" applyBorder="1" applyAlignment="1">
      <alignment vertical="center" wrapText="1"/>
    </xf>
    <xf numFmtId="0" fontId="9" fillId="0" borderId="1" xfId="2" applyFont="1" applyBorder="1" applyAlignment="1">
      <alignment vertical="center"/>
    </xf>
    <xf numFmtId="0" fontId="7" fillId="0" borderId="13" xfId="2" applyFont="1" applyBorder="1" applyAlignment="1">
      <alignment vertical="center" wrapText="1"/>
    </xf>
    <xf numFmtId="0" fontId="4" fillId="0" borderId="11" xfId="2" applyFont="1" applyBorder="1" applyAlignment="1">
      <alignment vertical="center"/>
    </xf>
    <xf numFmtId="0" fontId="7" fillId="0" borderId="3" xfId="2" applyFont="1" applyBorder="1" applyAlignment="1">
      <alignment vertical="center" wrapText="1"/>
    </xf>
    <xf numFmtId="0" fontId="2" fillId="0" borderId="0" xfId="2" applyAlignment="1">
      <alignment vertical="center"/>
    </xf>
    <xf numFmtId="0" fontId="2" fillId="0" borderId="10" xfId="2" applyBorder="1" applyAlignment="1">
      <alignment horizontal="center" vertical="top"/>
    </xf>
    <xf numFmtId="0" fontId="2" fillId="0" borderId="9" xfId="2" applyBorder="1" applyAlignment="1">
      <alignment horizontal="center" vertical="top"/>
    </xf>
    <xf numFmtId="49" fontId="7" fillId="1" borderId="14" xfId="2" applyNumberFormat="1" applyFont="1" applyFill="1" applyBorder="1" applyAlignment="1">
      <alignment horizontal="center" vertical="top"/>
    </xf>
    <xf numFmtId="0" fontId="2" fillId="0" borderId="14" xfId="2" applyBorder="1" applyAlignment="1">
      <alignment horizontal="center" vertical="top"/>
    </xf>
    <xf numFmtId="0" fontId="2" fillId="0" borderId="15" xfId="2" applyBorder="1" applyAlignment="1">
      <alignment horizontal="center" vertical="top"/>
    </xf>
    <xf numFmtId="0" fontId="2" fillId="0" borderId="0" xfId="2" applyAlignment="1">
      <alignment vertical="top" wrapText="1"/>
    </xf>
    <xf numFmtId="49" fontId="7" fillId="1" borderId="13" xfId="2" applyNumberFormat="1" applyFont="1" applyFill="1" applyBorder="1" applyAlignment="1">
      <alignment horizontal="center" vertical="top"/>
    </xf>
    <xf numFmtId="0" fontId="2" fillId="0" borderId="12" xfId="2" applyBorder="1" applyAlignment="1">
      <alignment vertical="top"/>
    </xf>
    <xf numFmtId="0" fontId="2" fillId="0" borderId="11" xfId="2" applyBorder="1" applyAlignment="1">
      <alignment vertical="top"/>
    </xf>
    <xf numFmtId="0" fontId="5" fillId="0" borderId="12" xfId="2" applyFont="1" applyBorder="1" applyAlignment="1">
      <alignment vertical="top"/>
    </xf>
    <xf numFmtId="0" fontId="2" fillId="0" borderId="7" xfId="2" applyBorder="1" applyAlignment="1">
      <alignment vertical="top"/>
    </xf>
    <xf numFmtId="0" fontId="7" fillId="1" borderId="8" xfId="2" applyFont="1" applyFill="1" applyBorder="1" applyAlignment="1">
      <alignment horizontal="center" vertical="top"/>
    </xf>
    <xf numFmtId="0" fontId="2" fillId="0" borderId="6" xfId="2" applyBorder="1" applyAlignment="1">
      <alignment vertical="top"/>
    </xf>
    <xf numFmtId="0" fontId="2" fillId="0" borderId="5" xfId="2" applyBorder="1" applyAlignment="1">
      <alignment vertical="top"/>
    </xf>
    <xf numFmtId="0" fontId="2" fillId="0" borderId="4" xfId="2" applyBorder="1" applyAlignment="1">
      <alignment vertical="top"/>
    </xf>
    <xf numFmtId="0" fontId="7" fillId="1" borderId="13" xfId="2" applyFont="1" applyFill="1" applyBorder="1" applyAlignment="1">
      <alignment horizontal="center" vertical="top"/>
    </xf>
    <xf numFmtId="164" fontId="7" fillId="1" borderId="10" xfId="2" applyNumberFormat="1" applyFont="1" applyFill="1" applyBorder="1" applyAlignment="1">
      <alignment vertical="center" wrapText="1"/>
    </xf>
    <xf numFmtId="164" fontId="4" fillId="1" borderId="10" xfId="2" applyNumberFormat="1" applyFont="1" applyFill="1" applyBorder="1" applyAlignment="1">
      <alignment vertical="center" wrapText="1"/>
    </xf>
    <xf numFmtId="164" fontId="7" fillId="1" borderId="15" xfId="2" applyNumberFormat="1" applyFont="1" applyFill="1" applyBorder="1" applyAlignment="1">
      <alignment vertical="center" wrapText="1"/>
    </xf>
    <xf numFmtId="164" fontId="4" fillId="1" borderId="15" xfId="2" applyNumberFormat="1" applyFont="1" applyFill="1" applyBorder="1" applyAlignment="1">
      <alignment vertical="center" wrapText="1"/>
    </xf>
    <xf numFmtId="49" fontId="7" fillId="1" borderId="15" xfId="2" applyNumberFormat="1" applyFont="1" applyFill="1" applyBorder="1" applyAlignment="1">
      <alignment vertical="center"/>
    </xf>
    <xf numFmtId="0" fontId="4" fillId="1" borderId="15" xfId="2" applyFont="1" applyFill="1" applyBorder="1" applyAlignment="1">
      <alignment vertical="center"/>
    </xf>
    <xf numFmtId="0" fontId="2" fillId="0" borderId="15" xfId="2" applyBorder="1" applyAlignment="1">
      <alignment vertical="center"/>
    </xf>
    <xf numFmtId="164" fontId="8" fillId="1" borderId="15" xfId="2" applyNumberFormat="1" applyFont="1" applyFill="1" applyBorder="1" applyAlignment="1">
      <alignment vertical="center" wrapText="1"/>
    </xf>
    <xf numFmtId="164" fontId="9" fillId="1" borderId="15" xfId="2" applyNumberFormat="1" applyFont="1" applyFill="1" applyBorder="1" applyAlignment="1">
      <alignment vertical="center" wrapText="1"/>
    </xf>
    <xf numFmtId="0" fontId="7" fillId="1" borderId="15" xfId="2" applyFont="1" applyFill="1" applyBorder="1" applyAlignment="1">
      <alignment vertical="center"/>
    </xf>
    <xf numFmtId="164" fontId="8" fillId="1" borderId="10" xfId="2" applyNumberFormat="1" applyFont="1" applyFill="1" applyBorder="1" applyAlignment="1">
      <alignment vertical="center" wrapText="1"/>
    </xf>
    <xf numFmtId="164" fontId="9" fillId="1" borderId="10" xfId="2" applyNumberFormat="1" applyFont="1" applyFill="1" applyBorder="1" applyAlignment="1">
      <alignment vertical="center" wrapText="1"/>
    </xf>
    <xf numFmtId="168" fontId="16" fillId="0" borderId="35" xfId="3" applyNumberFormat="1" applyFont="1" applyBorder="1" applyAlignment="1">
      <alignment horizontal="center" vertical="center"/>
    </xf>
    <xf numFmtId="168" fontId="16" fillId="0" borderId="34" xfId="3" applyNumberFormat="1" applyFont="1" applyBorder="1" applyAlignment="1">
      <alignment horizontal="center" vertical="center"/>
    </xf>
  </cellXfs>
  <cellStyles count="4">
    <cellStyle name="Normal" xfId="0" builtinId="0"/>
    <cellStyle name="Normal 2" xfId="2"/>
    <cellStyle name="Normal_ANNEXES9" xfId="3"/>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495300</xdr:colOff>
      <xdr:row>60</xdr:row>
      <xdr:rowOff>0</xdr:rowOff>
    </xdr:from>
    <xdr:ext cx="76200" cy="198120"/>
    <xdr:sp macro="" textlink="">
      <xdr:nvSpPr>
        <xdr:cNvPr id="2" name="Text Box 1"/>
        <xdr:cNvSpPr txBox="1">
          <a:spLocks noChangeArrowheads="1"/>
        </xdr:cNvSpPr>
      </xdr:nvSpPr>
      <xdr:spPr bwMode="auto">
        <a:xfrm>
          <a:off x="3665220" y="100584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495300</xdr:colOff>
      <xdr:row>33</xdr:row>
      <xdr:rowOff>0</xdr:rowOff>
    </xdr:from>
    <xdr:ext cx="76200" cy="198120"/>
    <xdr:sp macro="" textlink="">
      <xdr:nvSpPr>
        <xdr:cNvPr id="3" name="Text Box 1"/>
        <xdr:cNvSpPr txBox="1">
          <a:spLocks noChangeArrowheads="1"/>
        </xdr:cNvSpPr>
      </xdr:nvSpPr>
      <xdr:spPr bwMode="auto">
        <a:xfrm>
          <a:off x="990600" y="631698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243840</xdr:colOff>
      <xdr:row>0</xdr:row>
      <xdr:rowOff>0</xdr:rowOff>
    </xdr:from>
    <xdr:to>
      <xdr:col>0</xdr:col>
      <xdr:colOff>243840</xdr:colOff>
      <xdr:row>0</xdr:row>
      <xdr:rowOff>0</xdr:rowOff>
    </xdr:to>
    <xdr:sp macro="" textlink="">
      <xdr:nvSpPr>
        <xdr:cNvPr id="2" name="Line 1"/>
        <xdr:cNvSpPr>
          <a:spLocks noChangeShapeType="1"/>
        </xdr:cNvSpPr>
      </xdr:nvSpPr>
      <xdr:spPr bwMode="auto">
        <a:xfrm>
          <a:off x="2438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579120</xdr:colOff>
      <xdr:row>0</xdr:row>
      <xdr:rowOff>0</xdr:rowOff>
    </xdr:from>
    <xdr:to>
      <xdr:col>0</xdr:col>
      <xdr:colOff>434340</xdr:colOff>
      <xdr:row>0</xdr:row>
      <xdr:rowOff>0</xdr:rowOff>
    </xdr:to>
    <xdr:sp macro="" textlink="">
      <xdr:nvSpPr>
        <xdr:cNvPr id="3" name="Line 2"/>
        <xdr:cNvSpPr>
          <a:spLocks noChangeShapeType="1"/>
        </xdr:cNvSpPr>
      </xdr:nvSpPr>
      <xdr:spPr bwMode="auto">
        <a:xfrm>
          <a:off x="57912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899160</xdr:colOff>
      <xdr:row>0</xdr:row>
      <xdr:rowOff>0</xdr:rowOff>
    </xdr:from>
    <xdr:to>
      <xdr:col>0</xdr:col>
      <xdr:colOff>434340</xdr:colOff>
      <xdr:row>0</xdr:row>
      <xdr:rowOff>0</xdr:rowOff>
    </xdr:to>
    <xdr:sp macro="" textlink="">
      <xdr:nvSpPr>
        <xdr:cNvPr id="4" name="Line 3"/>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739140</xdr:colOff>
      <xdr:row>0</xdr:row>
      <xdr:rowOff>0</xdr:rowOff>
    </xdr:from>
    <xdr:to>
      <xdr:col>0</xdr:col>
      <xdr:colOff>434340</xdr:colOff>
      <xdr:row>0</xdr:row>
      <xdr:rowOff>0</xdr:rowOff>
    </xdr:to>
    <xdr:sp macro="" textlink="">
      <xdr:nvSpPr>
        <xdr:cNvPr id="5" name="Line 4"/>
        <xdr:cNvSpPr>
          <a:spLocks noChangeShapeType="1"/>
        </xdr:cNvSpPr>
      </xdr:nvSpPr>
      <xdr:spPr bwMode="auto">
        <a:xfrm>
          <a:off x="7391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1066800</xdr:colOff>
      <xdr:row>0</xdr:row>
      <xdr:rowOff>0</xdr:rowOff>
    </xdr:from>
    <xdr:to>
      <xdr:col>0</xdr:col>
      <xdr:colOff>434340</xdr:colOff>
      <xdr:row>0</xdr:row>
      <xdr:rowOff>0</xdr:rowOff>
    </xdr:to>
    <xdr:sp macro="" textlink="">
      <xdr:nvSpPr>
        <xdr:cNvPr id="6" name="Line 5"/>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1211580</xdr:colOff>
      <xdr:row>0</xdr:row>
      <xdr:rowOff>0</xdr:rowOff>
    </xdr:from>
    <xdr:to>
      <xdr:col>0</xdr:col>
      <xdr:colOff>434340</xdr:colOff>
      <xdr:row>0</xdr:row>
      <xdr:rowOff>0</xdr:rowOff>
    </xdr:to>
    <xdr:sp macro="" textlink="">
      <xdr:nvSpPr>
        <xdr:cNvPr id="7" name="Line 6"/>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1379220</xdr:colOff>
      <xdr:row>0</xdr:row>
      <xdr:rowOff>0</xdr:rowOff>
    </xdr:from>
    <xdr:to>
      <xdr:col>0</xdr:col>
      <xdr:colOff>434340</xdr:colOff>
      <xdr:row>0</xdr:row>
      <xdr:rowOff>0</xdr:rowOff>
    </xdr:to>
    <xdr:sp macro="" textlink="">
      <xdr:nvSpPr>
        <xdr:cNvPr id="8" name="Line 7"/>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1546860</xdr:colOff>
      <xdr:row>0</xdr:row>
      <xdr:rowOff>0</xdr:rowOff>
    </xdr:from>
    <xdr:to>
      <xdr:col>0</xdr:col>
      <xdr:colOff>434340</xdr:colOff>
      <xdr:row>0</xdr:row>
      <xdr:rowOff>0</xdr:rowOff>
    </xdr:to>
    <xdr:sp macro="" textlink="">
      <xdr:nvSpPr>
        <xdr:cNvPr id="9" name="Line 8"/>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472440</xdr:colOff>
      <xdr:row>0</xdr:row>
      <xdr:rowOff>0</xdr:rowOff>
    </xdr:from>
    <xdr:to>
      <xdr:col>0</xdr:col>
      <xdr:colOff>434340</xdr:colOff>
      <xdr:row>0</xdr:row>
      <xdr:rowOff>0</xdr:rowOff>
    </xdr:to>
    <xdr:sp macro="" textlink="">
      <xdr:nvSpPr>
        <xdr:cNvPr id="10" name="Line 9"/>
        <xdr:cNvSpPr>
          <a:spLocks noChangeShapeType="1"/>
        </xdr:cNvSpPr>
      </xdr:nvSpPr>
      <xdr:spPr bwMode="auto">
        <a:xfrm>
          <a:off x="4724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632460</xdr:colOff>
      <xdr:row>0</xdr:row>
      <xdr:rowOff>0</xdr:rowOff>
    </xdr:from>
    <xdr:to>
      <xdr:col>0</xdr:col>
      <xdr:colOff>434340</xdr:colOff>
      <xdr:row>0</xdr:row>
      <xdr:rowOff>0</xdr:rowOff>
    </xdr:to>
    <xdr:sp macro="" textlink="">
      <xdr:nvSpPr>
        <xdr:cNvPr id="11" name="Line 10"/>
        <xdr:cNvSpPr>
          <a:spLocks noChangeShapeType="1"/>
        </xdr:cNvSpPr>
      </xdr:nvSpPr>
      <xdr:spPr bwMode="auto">
        <a:xfrm>
          <a:off x="6324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800100</xdr:colOff>
      <xdr:row>0</xdr:row>
      <xdr:rowOff>0</xdr:rowOff>
    </xdr:from>
    <xdr:to>
      <xdr:col>0</xdr:col>
      <xdr:colOff>434340</xdr:colOff>
      <xdr:row>0</xdr:row>
      <xdr:rowOff>0</xdr:rowOff>
    </xdr:to>
    <xdr:sp macro="" textlink="">
      <xdr:nvSpPr>
        <xdr:cNvPr id="12" name="Line 11"/>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1112520</xdr:colOff>
      <xdr:row>0</xdr:row>
      <xdr:rowOff>0</xdr:rowOff>
    </xdr:from>
    <xdr:to>
      <xdr:col>0</xdr:col>
      <xdr:colOff>434340</xdr:colOff>
      <xdr:row>0</xdr:row>
      <xdr:rowOff>0</xdr:rowOff>
    </xdr:to>
    <xdr:sp macro="" textlink="">
      <xdr:nvSpPr>
        <xdr:cNvPr id="13" name="Line 12"/>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960120</xdr:colOff>
      <xdr:row>0</xdr:row>
      <xdr:rowOff>0</xdr:rowOff>
    </xdr:from>
    <xdr:to>
      <xdr:col>0</xdr:col>
      <xdr:colOff>434340</xdr:colOff>
      <xdr:row>0</xdr:row>
      <xdr:rowOff>0</xdr:rowOff>
    </xdr:to>
    <xdr:sp macro="" textlink="">
      <xdr:nvSpPr>
        <xdr:cNvPr id="14" name="Line 13"/>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1295400</xdr:colOff>
      <xdr:row>0</xdr:row>
      <xdr:rowOff>0</xdr:rowOff>
    </xdr:from>
    <xdr:to>
      <xdr:col>0</xdr:col>
      <xdr:colOff>434340</xdr:colOff>
      <xdr:row>0</xdr:row>
      <xdr:rowOff>0</xdr:rowOff>
    </xdr:to>
    <xdr:sp macro="" textlink="">
      <xdr:nvSpPr>
        <xdr:cNvPr id="15" name="Line 14"/>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1432560</xdr:colOff>
      <xdr:row>0</xdr:row>
      <xdr:rowOff>0</xdr:rowOff>
    </xdr:from>
    <xdr:to>
      <xdr:col>0</xdr:col>
      <xdr:colOff>434340</xdr:colOff>
      <xdr:row>0</xdr:row>
      <xdr:rowOff>0</xdr:rowOff>
    </xdr:to>
    <xdr:sp macro="" textlink="">
      <xdr:nvSpPr>
        <xdr:cNvPr id="16" name="Line 15"/>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480060</xdr:colOff>
      <xdr:row>0</xdr:row>
      <xdr:rowOff>0</xdr:rowOff>
    </xdr:from>
    <xdr:to>
      <xdr:col>0</xdr:col>
      <xdr:colOff>434340</xdr:colOff>
      <xdr:row>0</xdr:row>
      <xdr:rowOff>0</xdr:rowOff>
    </xdr:to>
    <xdr:sp macro="" textlink="">
      <xdr:nvSpPr>
        <xdr:cNvPr id="17" name="Line 16"/>
        <xdr:cNvSpPr>
          <a:spLocks noChangeShapeType="1"/>
        </xdr:cNvSpPr>
      </xdr:nvSpPr>
      <xdr:spPr bwMode="auto">
        <a:xfrm>
          <a:off x="4800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1607820</xdr:colOff>
      <xdr:row>0</xdr:row>
      <xdr:rowOff>0</xdr:rowOff>
    </xdr:from>
    <xdr:to>
      <xdr:col>0</xdr:col>
      <xdr:colOff>434340</xdr:colOff>
      <xdr:row>0</xdr:row>
      <xdr:rowOff>0</xdr:rowOff>
    </xdr:to>
    <xdr:sp macro="" textlink="">
      <xdr:nvSpPr>
        <xdr:cNvPr id="18" name="Line 17"/>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1775460</xdr:colOff>
      <xdr:row>0</xdr:row>
      <xdr:rowOff>0</xdr:rowOff>
    </xdr:from>
    <xdr:to>
      <xdr:col>0</xdr:col>
      <xdr:colOff>434340</xdr:colOff>
      <xdr:row>0</xdr:row>
      <xdr:rowOff>0</xdr:rowOff>
    </xdr:to>
    <xdr:sp macro="" textlink="">
      <xdr:nvSpPr>
        <xdr:cNvPr id="19" name="Line 18"/>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982980</xdr:colOff>
      <xdr:row>4</xdr:row>
      <xdr:rowOff>68580</xdr:rowOff>
    </xdr:from>
    <xdr:to>
      <xdr:col>2</xdr:col>
      <xdr:colOff>236220</xdr:colOff>
      <xdr:row>4</xdr:row>
      <xdr:rowOff>220980</xdr:rowOff>
    </xdr:to>
    <xdr:sp macro="" textlink="">
      <xdr:nvSpPr>
        <xdr:cNvPr id="20" name="Line 19"/>
        <xdr:cNvSpPr>
          <a:spLocks noChangeShapeType="1"/>
        </xdr:cNvSpPr>
      </xdr:nvSpPr>
      <xdr:spPr bwMode="auto">
        <a:xfrm>
          <a:off x="2354580" y="1028700"/>
          <a:ext cx="0" cy="121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982980</xdr:colOff>
      <xdr:row>5</xdr:row>
      <xdr:rowOff>68580</xdr:rowOff>
    </xdr:from>
    <xdr:to>
      <xdr:col>2</xdr:col>
      <xdr:colOff>236220</xdr:colOff>
      <xdr:row>5</xdr:row>
      <xdr:rowOff>220980</xdr:rowOff>
    </xdr:to>
    <xdr:sp macro="" textlink="">
      <xdr:nvSpPr>
        <xdr:cNvPr id="21" name="Line 20"/>
        <xdr:cNvSpPr>
          <a:spLocks noChangeShapeType="1"/>
        </xdr:cNvSpPr>
      </xdr:nvSpPr>
      <xdr:spPr bwMode="auto">
        <a:xfrm>
          <a:off x="2354580" y="1219200"/>
          <a:ext cx="0" cy="121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982980</xdr:colOff>
      <xdr:row>4</xdr:row>
      <xdr:rowOff>68580</xdr:rowOff>
    </xdr:from>
    <xdr:to>
      <xdr:col>2</xdr:col>
      <xdr:colOff>236220</xdr:colOff>
      <xdr:row>4</xdr:row>
      <xdr:rowOff>220980</xdr:rowOff>
    </xdr:to>
    <xdr:sp macro="" textlink="">
      <xdr:nvSpPr>
        <xdr:cNvPr id="22" name="Line 19"/>
        <xdr:cNvSpPr>
          <a:spLocks noChangeShapeType="1"/>
        </xdr:cNvSpPr>
      </xdr:nvSpPr>
      <xdr:spPr bwMode="auto">
        <a:xfrm>
          <a:off x="784860" y="1028700"/>
          <a:ext cx="0" cy="1066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982980</xdr:colOff>
      <xdr:row>5</xdr:row>
      <xdr:rowOff>68580</xdr:rowOff>
    </xdr:from>
    <xdr:to>
      <xdr:col>2</xdr:col>
      <xdr:colOff>236220</xdr:colOff>
      <xdr:row>5</xdr:row>
      <xdr:rowOff>220980</xdr:rowOff>
    </xdr:to>
    <xdr:sp macro="" textlink="">
      <xdr:nvSpPr>
        <xdr:cNvPr id="23" name="Line 20"/>
        <xdr:cNvSpPr>
          <a:spLocks noChangeShapeType="1"/>
        </xdr:cNvSpPr>
      </xdr:nvSpPr>
      <xdr:spPr bwMode="auto">
        <a:xfrm>
          <a:off x="784860" y="1203960"/>
          <a:ext cx="0" cy="1447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30480</xdr:colOff>
      <xdr:row>7</xdr:row>
      <xdr:rowOff>30480</xdr:rowOff>
    </xdr:from>
    <xdr:to>
      <xdr:col>6</xdr:col>
      <xdr:colOff>716280</xdr:colOff>
      <xdr:row>31</xdr:row>
      <xdr:rowOff>83820</xdr:rowOff>
    </xdr:to>
    <xdr:cxnSp macro="">
      <xdr:nvCxnSpPr>
        <xdr:cNvPr id="3" name="Connecteur droit avec flèche 2"/>
        <xdr:cNvCxnSpPr/>
      </xdr:nvCxnSpPr>
      <xdr:spPr>
        <a:xfrm flipV="1">
          <a:off x="30480" y="1143000"/>
          <a:ext cx="6522720" cy="327660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G37"/>
  <sheetViews>
    <sheetView showGridLines="0" zoomScaleNormal="100" workbookViewId="0">
      <selection activeCell="H9" sqref="H9"/>
    </sheetView>
  </sheetViews>
  <sheetFormatPr baseColWidth="10" defaultColWidth="11.44140625" defaultRowHeight="13.2" x14ac:dyDescent="0.25"/>
  <cols>
    <col min="1" max="1" width="11.44140625" style="282"/>
    <col min="2" max="2" width="9.33203125" style="282" customWidth="1"/>
    <col min="3" max="3" width="20" style="282" customWidth="1"/>
    <col min="4" max="4" width="8" style="282" customWidth="1"/>
    <col min="5" max="5" width="11.44140625" style="282"/>
    <col min="6" max="6" width="14.5546875" style="282" customWidth="1"/>
    <col min="7" max="7" width="14.33203125" style="282" customWidth="1"/>
    <col min="8" max="16384" width="11.44140625" style="282"/>
  </cols>
  <sheetData>
    <row r="1" spans="1:7" ht="17.399999999999999" x14ac:dyDescent="0.25">
      <c r="A1" s="285"/>
      <c r="B1" s="285"/>
      <c r="C1" s="285"/>
      <c r="D1" s="285"/>
      <c r="E1" s="285"/>
      <c r="F1" s="285"/>
      <c r="G1" s="285"/>
    </row>
    <row r="2" spans="1:7" ht="20.25" customHeight="1" x14ac:dyDescent="0.25">
      <c r="A2" s="318" t="s">
        <v>1194</v>
      </c>
      <c r="B2" s="318"/>
      <c r="C2" s="318"/>
      <c r="D2" s="318"/>
      <c r="E2" s="318"/>
      <c r="F2" s="318"/>
      <c r="G2" s="318"/>
    </row>
    <row r="3" spans="1:7" ht="17.399999999999999" x14ac:dyDescent="0.25">
      <c r="A3" s="285"/>
      <c r="B3" s="285"/>
      <c r="C3" s="285"/>
      <c r="D3" s="285"/>
      <c r="E3" s="285"/>
      <c r="F3" s="285"/>
      <c r="G3" s="285"/>
    </row>
    <row r="4" spans="1:7" s="292" customFormat="1" ht="21.75" customHeight="1" x14ac:dyDescent="0.25">
      <c r="A4" s="321" t="s">
        <v>1211</v>
      </c>
      <c r="B4" s="322"/>
      <c r="C4" s="322"/>
      <c r="D4" s="322"/>
      <c r="E4" s="322"/>
      <c r="F4" s="322"/>
      <c r="G4" s="323"/>
    </row>
    <row r="5" spans="1:7" s="292" customFormat="1" ht="30" customHeight="1" x14ac:dyDescent="0.25">
      <c r="A5" s="324"/>
      <c r="B5" s="325"/>
      <c r="C5" s="325"/>
      <c r="D5" s="325"/>
      <c r="E5" s="325"/>
      <c r="F5" s="325"/>
      <c r="G5" s="326"/>
    </row>
    <row r="6" spans="1:7" ht="20.25" customHeight="1" x14ac:dyDescent="0.25">
      <c r="A6" s="319"/>
      <c r="B6" s="319"/>
      <c r="C6" s="319"/>
      <c r="D6" s="319"/>
      <c r="E6" s="320"/>
      <c r="F6" s="320"/>
      <c r="G6" s="320"/>
    </row>
    <row r="7" spans="1:7" ht="20.25" customHeight="1" x14ac:dyDescent="0.25">
      <c r="A7" s="291"/>
      <c r="B7" s="291"/>
      <c r="C7" s="317" t="s">
        <v>1193</v>
      </c>
      <c r="D7" s="317"/>
      <c r="E7" s="317"/>
      <c r="F7" s="317"/>
      <c r="G7" s="290"/>
    </row>
    <row r="8" spans="1:7" ht="20.25" customHeight="1" x14ac:dyDescent="0.25">
      <c r="A8" s="291"/>
      <c r="B8" s="291"/>
      <c r="C8" s="317" t="s">
        <v>1195</v>
      </c>
      <c r="D8" s="317"/>
      <c r="E8" s="317"/>
      <c r="F8" s="317"/>
      <c r="G8" s="290"/>
    </row>
    <row r="9" spans="1:7" ht="20.25" customHeight="1" x14ac:dyDescent="0.25">
      <c r="A9" s="291"/>
      <c r="B9" s="291"/>
      <c r="C9" s="291"/>
      <c r="D9" s="291"/>
      <c r="E9" s="290"/>
      <c r="F9" s="290"/>
      <c r="G9" s="290"/>
    </row>
    <row r="10" spans="1:7" ht="20.25" customHeight="1" x14ac:dyDescent="0.25">
      <c r="A10" s="317" t="s">
        <v>1196</v>
      </c>
      <c r="B10" s="317"/>
      <c r="C10" s="317"/>
      <c r="D10" s="317"/>
      <c r="E10" s="317"/>
      <c r="F10" s="317"/>
      <c r="G10" s="317"/>
    </row>
    <row r="11" spans="1:7" ht="20.25" customHeight="1" x14ac:dyDescent="0.25">
      <c r="A11" s="291"/>
      <c r="B11" s="291"/>
      <c r="C11" s="291"/>
      <c r="D11" s="291"/>
      <c r="E11" s="290"/>
      <c r="F11" s="290"/>
      <c r="G11" s="290"/>
    </row>
    <row r="12" spans="1:7" ht="17.399999999999999" x14ac:dyDescent="0.25">
      <c r="A12" s="285"/>
      <c r="B12" s="285"/>
      <c r="C12" s="285"/>
      <c r="D12" s="285"/>
      <c r="E12" s="285"/>
      <c r="F12" s="285"/>
      <c r="G12" s="285"/>
    </row>
    <row r="13" spans="1:7" ht="21" customHeight="1" x14ac:dyDescent="0.25">
      <c r="A13" s="318" t="s">
        <v>1192</v>
      </c>
      <c r="B13" s="318"/>
      <c r="C13" s="318"/>
      <c r="D13" s="318"/>
      <c r="E13" s="318"/>
      <c r="F13" s="318"/>
      <c r="G13" s="318"/>
    </row>
    <row r="14" spans="1:7" ht="28.5" customHeight="1" x14ac:dyDescent="0.25">
      <c r="A14" s="333"/>
      <c r="B14" s="333"/>
      <c r="C14" s="333"/>
      <c r="D14" s="333"/>
      <c r="E14" s="333"/>
      <c r="F14" s="333"/>
      <c r="G14" s="333"/>
    </row>
    <row r="15" spans="1:7" ht="16.5" customHeight="1" x14ac:dyDescent="0.3">
      <c r="A15" s="321" t="s">
        <v>1191</v>
      </c>
      <c r="B15" s="328"/>
      <c r="C15" s="328"/>
      <c r="D15" s="328"/>
      <c r="E15" s="328"/>
      <c r="F15" s="328"/>
      <c r="G15" s="329"/>
    </row>
    <row r="16" spans="1:7" ht="16.5" customHeight="1" x14ac:dyDescent="0.3">
      <c r="A16" s="324" t="s">
        <v>1190</v>
      </c>
      <c r="B16" s="330"/>
      <c r="C16" s="330"/>
      <c r="D16" s="330"/>
      <c r="E16" s="330"/>
      <c r="F16" s="330"/>
      <c r="G16" s="331"/>
    </row>
    <row r="17" spans="1:7" ht="16.5" customHeight="1" x14ac:dyDescent="0.25">
      <c r="A17" s="289"/>
      <c r="B17" s="289"/>
      <c r="C17" s="289"/>
      <c r="D17" s="289"/>
      <c r="E17" s="289"/>
      <c r="F17" s="289"/>
      <c r="G17" s="289"/>
    </row>
    <row r="18" spans="1:7" ht="16.5" customHeight="1" x14ac:dyDescent="0.25">
      <c r="A18" s="327" t="s">
        <v>1197</v>
      </c>
      <c r="B18" s="327"/>
      <c r="C18" s="327"/>
      <c r="D18" s="327"/>
      <c r="E18" s="327"/>
      <c r="F18" s="327"/>
      <c r="G18" s="327"/>
    </row>
    <row r="19" spans="1:7" ht="36" customHeight="1" x14ac:dyDescent="0.25">
      <c r="A19" s="288"/>
      <c r="B19" s="288"/>
      <c r="C19" s="288"/>
      <c r="D19" s="288"/>
      <c r="E19" s="288"/>
      <c r="F19" s="288"/>
      <c r="G19" s="288"/>
    </row>
    <row r="20" spans="1:7" ht="19.5" customHeight="1" x14ac:dyDescent="0.25">
      <c r="A20" s="332" t="s">
        <v>1189</v>
      </c>
      <c r="B20" s="332"/>
      <c r="C20" s="332"/>
      <c r="D20" s="287">
        <v>2015</v>
      </c>
      <c r="E20" s="286"/>
      <c r="F20" s="286"/>
      <c r="G20" s="285"/>
    </row>
    <row r="21" spans="1:7" ht="192" customHeight="1" x14ac:dyDescent="0.25"/>
    <row r="22" spans="1:7" x14ac:dyDescent="0.25">
      <c r="A22" s="284"/>
      <c r="B22" s="284"/>
    </row>
    <row r="23" spans="1:7" x14ac:dyDescent="0.25">
      <c r="A23" s="284"/>
      <c r="B23" s="284"/>
    </row>
    <row r="24" spans="1:7" x14ac:dyDescent="0.25">
      <c r="A24" s="284"/>
      <c r="B24" s="284"/>
    </row>
    <row r="37" spans="1:1" x14ac:dyDescent="0.25">
      <c r="A37" s="283"/>
    </row>
  </sheetData>
  <mergeCells count="13">
    <mergeCell ref="A18:G18"/>
    <mergeCell ref="A13:G13"/>
    <mergeCell ref="A15:G15"/>
    <mergeCell ref="A16:G16"/>
    <mergeCell ref="A20:C20"/>
    <mergeCell ref="A14:G14"/>
    <mergeCell ref="C8:F8"/>
    <mergeCell ref="A10:G10"/>
    <mergeCell ref="A2:G2"/>
    <mergeCell ref="A6:D6"/>
    <mergeCell ref="E6:G6"/>
    <mergeCell ref="C7:F7"/>
    <mergeCell ref="A4:G5"/>
  </mergeCells>
  <printOptions horizontalCentered="1"/>
  <pageMargins left="0.78740157480314965" right="0.78740157480314965" top="0.98425196850393704" bottom="0.98425196850393704" header="0.51181102362204722" footer="0.51181102362204722"/>
  <pageSetup paperSize="9" orientation="landscape" horizontalDpi="2400" verticalDpi="24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topLeftCell="A16" workbookViewId="0">
      <selection activeCell="B45" sqref="B45:F45"/>
    </sheetView>
  </sheetViews>
  <sheetFormatPr baseColWidth="10" defaultRowHeight="10.199999999999999" x14ac:dyDescent="0.25"/>
  <cols>
    <col min="1" max="1" width="35.77734375" style="3" customWidth="1"/>
    <col min="2" max="2" width="11.88671875" style="3" bestFit="1" customWidth="1"/>
    <col min="3" max="4" width="17.77734375" style="3" customWidth="1"/>
    <col min="5" max="5" width="11.88671875" style="3" bestFit="1" customWidth="1"/>
    <col min="6" max="16384" width="11.5546875" style="3"/>
  </cols>
  <sheetData>
    <row r="1" spans="1:5" ht="16.05" customHeight="1" x14ac:dyDescent="0.25">
      <c r="A1" s="437" t="s">
        <v>1011</v>
      </c>
      <c r="B1" s="436"/>
      <c r="C1" s="436"/>
      <c r="D1" s="436"/>
      <c r="E1" s="33" t="s">
        <v>954</v>
      </c>
    </row>
    <row r="2" spans="1:5" ht="16.05" customHeight="1" x14ac:dyDescent="0.25">
      <c r="A2" s="437" t="s">
        <v>1010</v>
      </c>
      <c r="B2" s="436"/>
      <c r="C2" s="436"/>
      <c r="D2" s="436"/>
      <c r="E2" s="33" t="s">
        <v>1053</v>
      </c>
    </row>
    <row r="3" spans="1:5" ht="13.2" x14ac:dyDescent="0.25">
      <c r="A3" s="472"/>
      <c r="B3" s="473"/>
      <c r="C3" s="473"/>
      <c r="D3" s="473"/>
      <c r="E3" s="473"/>
    </row>
    <row r="4" spans="1:5" ht="13.2" x14ac:dyDescent="0.25">
      <c r="A4" s="472" t="s">
        <v>1052</v>
      </c>
      <c r="B4" s="473"/>
      <c r="C4" s="473"/>
      <c r="D4" s="473"/>
    </row>
    <row r="5" spans="1:5" ht="13.2" x14ac:dyDescent="0.25">
      <c r="A5" s="472" t="s">
        <v>1007</v>
      </c>
      <c r="B5" s="473"/>
      <c r="C5" s="473"/>
      <c r="D5" s="473"/>
    </row>
    <row r="6" spans="1:5" ht="13.2" x14ac:dyDescent="0.25">
      <c r="A6" s="437" t="s">
        <v>966</v>
      </c>
      <c r="B6" s="436"/>
      <c r="C6" s="437" t="s">
        <v>952</v>
      </c>
      <c r="D6" s="436"/>
      <c r="E6" s="436"/>
    </row>
    <row r="7" spans="1:5" ht="13.2" x14ac:dyDescent="0.25">
      <c r="A7" s="411" t="s">
        <v>1051</v>
      </c>
      <c r="B7" s="409"/>
      <c r="C7" s="409"/>
      <c r="D7" s="409"/>
      <c r="E7" s="410"/>
    </row>
    <row r="8" spans="1:5" ht="13.2" x14ac:dyDescent="0.25">
      <c r="A8" s="197"/>
      <c r="B8" s="197"/>
      <c r="C8" s="451"/>
      <c r="D8" s="452"/>
      <c r="E8" s="197"/>
    </row>
    <row r="9" spans="1:5" ht="13.2" x14ac:dyDescent="0.25">
      <c r="A9" s="197" t="s">
        <v>1050</v>
      </c>
      <c r="B9" s="96">
        <v>0</v>
      </c>
      <c r="C9" s="451" t="s">
        <v>1049</v>
      </c>
      <c r="D9" s="452"/>
      <c r="E9" s="96">
        <v>19915355.09</v>
      </c>
    </row>
    <row r="10" spans="1:5" ht="13.2" x14ac:dyDescent="0.25">
      <c r="A10" s="197" t="s">
        <v>1048</v>
      </c>
      <c r="B10" s="96">
        <v>0</v>
      </c>
      <c r="C10" s="451" t="s">
        <v>1047</v>
      </c>
      <c r="D10" s="452"/>
      <c r="E10" s="96">
        <v>0</v>
      </c>
    </row>
    <row r="11" spans="1:5" ht="13.2" x14ac:dyDescent="0.25">
      <c r="A11" s="197" t="s">
        <v>1046</v>
      </c>
      <c r="B11" s="96">
        <v>137898284.31</v>
      </c>
      <c r="C11" s="451" t="s">
        <v>1045</v>
      </c>
      <c r="D11" s="452"/>
      <c r="E11" s="96">
        <v>3805474.84</v>
      </c>
    </row>
    <row r="12" spans="1:5" ht="13.2" x14ac:dyDescent="0.25">
      <c r="A12" s="197" t="s">
        <v>1044</v>
      </c>
      <c r="B12" s="96">
        <v>0</v>
      </c>
      <c r="C12" s="451" t="s">
        <v>1043</v>
      </c>
      <c r="D12" s="452"/>
      <c r="E12" s="96">
        <v>0</v>
      </c>
    </row>
    <row r="13" spans="1:5" ht="13.2" x14ac:dyDescent="0.25">
      <c r="A13" s="197"/>
      <c r="B13" s="96">
        <v>0</v>
      </c>
      <c r="C13" s="451" t="s">
        <v>1042</v>
      </c>
      <c r="D13" s="452"/>
      <c r="E13" s="96">
        <v>1114729.76</v>
      </c>
    </row>
    <row r="14" spans="1:5" ht="13.2" x14ac:dyDescent="0.25">
      <c r="A14" s="197" t="s">
        <v>1041</v>
      </c>
      <c r="B14" s="96">
        <v>373381544.44999999</v>
      </c>
      <c r="C14" s="451" t="s">
        <v>1040</v>
      </c>
      <c r="D14" s="452"/>
      <c r="E14" s="96">
        <v>0</v>
      </c>
    </row>
    <row r="15" spans="1:5" ht="13.2" x14ac:dyDescent="0.25">
      <c r="A15" s="197"/>
      <c r="B15" s="96">
        <v>0</v>
      </c>
      <c r="C15" s="451" t="s">
        <v>1039</v>
      </c>
      <c r="D15" s="452"/>
      <c r="E15" s="96">
        <v>56564688.75</v>
      </c>
    </row>
    <row r="16" spans="1:5" ht="13.2" x14ac:dyDescent="0.25">
      <c r="A16" s="197" t="s">
        <v>1038</v>
      </c>
      <c r="B16" s="96">
        <v>206103580.63</v>
      </c>
      <c r="C16" s="451" t="s">
        <v>1037</v>
      </c>
      <c r="D16" s="452"/>
      <c r="E16" s="96">
        <v>46759809.479999997</v>
      </c>
    </row>
    <row r="17" spans="1:5" ht="13.2" x14ac:dyDescent="0.25">
      <c r="A17" s="197"/>
      <c r="B17" s="96">
        <v>0</v>
      </c>
      <c r="C17" s="451"/>
      <c r="D17" s="452"/>
      <c r="E17" s="96">
        <v>0</v>
      </c>
    </row>
    <row r="18" spans="1:5" ht="13.2" x14ac:dyDescent="0.25">
      <c r="A18" s="197"/>
      <c r="B18" s="96">
        <v>0</v>
      </c>
      <c r="C18" s="451" t="s">
        <v>1036</v>
      </c>
      <c r="D18" s="452"/>
      <c r="E18" s="96">
        <v>369500000</v>
      </c>
    </row>
    <row r="19" spans="1:5" ht="13.2" x14ac:dyDescent="0.25">
      <c r="A19" s="197"/>
      <c r="B19" s="96">
        <v>0</v>
      </c>
      <c r="C19" s="451"/>
      <c r="D19" s="452"/>
      <c r="E19" s="96">
        <v>0</v>
      </c>
    </row>
    <row r="20" spans="1:5" ht="13.2" x14ac:dyDescent="0.25">
      <c r="A20" s="197" t="s">
        <v>1035</v>
      </c>
      <c r="B20" s="96">
        <v>0</v>
      </c>
      <c r="C20" s="451" t="s">
        <v>1034</v>
      </c>
      <c r="D20" s="452"/>
      <c r="E20" s="96">
        <v>3872082.77</v>
      </c>
    </row>
    <row r="21" spans="1:5" ht="13.2" x14ac:dyDescent="0.25">
      <c r="A21" s="197"/>
      <c r="B21" s="96">
        <v>0</v>
      </c>
      <c r="C21" s="451" t="s">
        <v>1033</v>
      </c>
      <c r="D21" s="452"/>
      <c r="E21" s="96">
        <v>0</v>
      </c>
    </row>
    <row r="22" spans="1:5" ht="13.2" x14ac:dyDescent="0.25">
      <c r="A22" s="35" t="s">
        <v>1032</v>
      </c>
      <c r="B22" s="191">
        <f>SUM(B9:B21)</f>
        <v>717383409.38999999</v>
      </c>
      <c r="C22" s="467" t="s">
        <v>1031</v>
      </c>
      <c r="D22" s="468"/>
      <c r="E22" s="191">
        <f>SUM(E9:E21)</f>
        <v>501532140.68999994</v>
      </c>
    </row>
    <row r="23" spans="1:5" ht="13.2" x14ac:dyDescent="0.25">
      <c r="A23" s="463" t="s">
        <v>1030</v>
      </c>
      <c r="B23" s="464"/>
      <c r="C23" s="465">
        <f>B22-E22</f>
        <v>215851268.70000005</v>
      </c>
      <c r="D23" s="464"/>
      <c r="E23" s="466"/>
    </row>
    <row r="24" spans="1:5" ht="13.2" x14ac:dyDescent="0.25">
      <c r="A24" s="461" t="s">
        <v>1029</v>
      </c>
      <c r="B24" s="462"/>
      <c r="C24" s="462"/>
      <c r="D24" s="462"/>
      <c r="E24" s="206">
        <v>0</v>
      </c>
    </row>
    <row r="25" spans="1:5" ht="13.2" x14ac:dyDescent="0.25">
      <c r="A25" s="471"/>
      <c r="B25" s="471"/>
      <c r="C25" s="471"/>
      <c r="D25" s="471"/>
      <c r="E25" s="471"/>
    </row>
    <row r="26" spans="1:5" ht="13.2" x14ac:dyDescent="0.25">
      <c r="A26" s="469" t="s">
        <v>1028</v>
      </c>
      <c r="B26" s="470"/>
      <c r="C26" s="470"/>
      <c r="D26" s="470"/>
      <c r="E26" s="470"/>
    </row>
    <row r="27" spans="1:5" x14ac:dyDescent="0.25">
      <c r="A27" s="202"/>
      <c r="B27" s="205">
        <v>0</v>
      </c>
      <c r="C27" s="204" t="s">
        <v>1027</v>
      </c>
      <c r="D27" s="204"/>
      <c r="E27" s="203">
        <v>0</v>
      </c>
    </row>
    <row r="28" spans="1:5" x14ac:dyDescent="0.25">
      <c r="A28" s="188" t="s">
        <v>1026</v>
      </c>
      <c r="B28" s="187">
        <v>328608393.99000001</v>
      </c>
      <c r="C28" s="188" t="s">
        <v>1026</v>
      </c>
      <c r="D28" s="188"/>
      <c r="E28" s="187">
        <v>335156007.52999997</v>
      </c>
    </row>
    <row r="29" spans="1:5" x14ac:dyDescent="0.25">
      <c r="A29" s="104" t="s">
        <v>1025</v>
      </c>
      <c r="B29" s="91">
        <v>35995215.82</v>
      </c>
      <c r="C29" s="104" t="s">
        <v>1025</v>
      </c>
      <c r="D29" s="104"/>
      <c r="E29" s="91">
        <v>35995215.82</v>
      </c>
    </row>
    <row r="30" spans="1:5" ht="13.2" x14ac:dyDescent="0.25">
      <c r="A30" s="202" t="s">
        <v>1024</v>
      </c>
      <c r="B30" s="201">
        <f>SUM(B28:B29)</f>
        <v>364603609.81</v>
      </c>
      <c r="C30" s="459" t="s">
        <v>1023</v>
      </c>
      <c r="D30" s="460"/>
      <c r="E30" s="201">
        <f>SUM(E27:E29)</f>
        <v>371151223.34999996</v>
      </c>
    </row>
    <row r="31" spans="1:5" ht="13.2" x14ac:dyDescent="0.25">
      <c r="A31" s="455" t="s">
        <v>1022</v>
      </c>
      <c r="B31" s="456"/>
      <c r="C31" s="457">
        <f>E30-B30</f>
        <v>6547613.5399999619</v>
      </c>
      <c r="D31" s="456"/>
      <c r="E31" s="458"/>
    </row>
    <row r="32" spans="1:5" ht="13.2" x14ac:dyDescent="0.25">
      <c r="A32" s="453" t="s">
        <v>1021</v>
      </c>
      <c r="B32" s="454"/>
      <c r="C32" s="454"/>
      <c r="D32" s="454"/>
      <c r="E32" s="200">
        <v>0</v>
      </c>
    </row>
    <row r="33" spans="1:5" x14ac:dyDescent="0.25">
      <c r="A33" s="199"/>
      <c r="B33" s="198">
        <v>0</v>
      </c>
      <c r="C33" s="199"/>
      <c r="D33" s="199"/>
      <c r="E33" s="198">
        <v>0</v>
      </c>
    </row>
    <row r="34" spans="1:5" ht="13.2" x14ac:dyDescent="0.25">
      <c r="A34" s="185" t="s">
        <v>972</v>
      </c>
      <c r="B34" s="77">
        <f>B30+B22</f>
        <v>1081987019.2</v>
      </c>
      <c r="C34" s="449" t="s">
        <v>971</v>
      </c>
      <c r="D34" s="450"/>
      <c r="E34" s="77">
        <f>E30+E22</f>
        <v>872683364.03999996</v>
      </c>
    </row>
    <row r="35" spans="1:5" x14ac:dyDescent="0.25">
      <c r="B35" s="186">
        <v>0</v>
      </c>
      <c r="E35" s="186">
        <v>0</v>
      </c>
    </row>
    <row r="36" spans="1:5" ht="13.2" x14ac:dyDescent="0.25">
      <c r="A36" s="437" t="s">
        <v>1020</v>
      </c>
      <c r="B36" s="436"/>
      <c r="C36" s="436"/>
      <c r="D36" s="436"/>
      <c r="E36" s="436"/>
    </row>
    <row r="37" spans="1:5" ht="13.2" x14ac:dyDescent="0.25">
      <c r="A37" s="185" t="s">
        <v>1019</v>
      </c>
      <c r="B37" s="77">
        <v>201802767.66</v>
      </c>
      <c r="C37" s="449" t="s">
        <v>1018</v>
      </c>
      <c r="D37" s="450"/>
      <c r="E37" s="77">
        <v>0</v>
      </c>
    </row>
    <row r="38" spans="1:5" x14ac:dyDescent="0.25">
      <c r="B38" s="186">
        <v>0</v>
      </c>
      <c r="E38" s="186">
        <v>0</v>
      </c>
    </row>
    <row r="39" spans="1:5" ht="13.2" x14ac:dyDescent="0.25">
      <c r="A39" s="437" t="s">
        <v>1017</v>
      </c>
      <c r="B39" s="436"/>
      <c r="C39" s="436"/>
      <c r="D39" s="436"/>
      <c r="E39" s="436"/>
    </row>
    <row r="40" spans="1:5" ht="13.2" x14ac:dyDescent="0.25">
      <c r="A40" s="437" t="s">
        <v>1016</v>
      </c>
      <c r="B40" s="436"/>
      <c r="C40" s="436"/>
      <c r="D40" s="436"/>
      <c r="E40" s="77">
        <v>179523443.94</v>
      </c>
    </row>
    <row r="41" spans="1:5" x14ac:dyDescent="0.25">
      <c r="B41" s="186">
        <v>0</v>
      </c>
      <c r="E41" s="186">
        <v>0</v>
      </c>
    </row>
    <row r="42" spans="1:5" ht="13.2" x14ac:dyDescent="0.25">
      <c r="A42" s="185" t="s">
        <v>1015</v>
      </c>
      <c r="B42" s="77">
        <f>B37+B34</f>
        <v>1283789786.8600001</v>
      </c>
      <c r="C42" s="449" t="s">
        <v>1014</v>
      </c>
      <c r="D42" s="450"/>
      <c r="E42" s="77">
        <f>E37+E34+E40</f>
        <v>1052206807.98</v>
      </c>
    </row>
    <row r="44" spans="1:5" ht="10.050000000000001" customHeight="1" x14ac:dyDescent="0.25">
      <c r="A44" s="7" t="s">
        <v>1013</v>
      </c>
      <c r="B44" s="7"/>
      <c r="C44" s="7"/>
      <c r="D44" s="7"/>
      <c r="E44" s="7"/>
    </row>
    <row r="45" spans="1:5" ht="10.050000000000001" customHeight="1" x14ac:dyDescent="0.25">
      <c r="A45" s="7" t="s">
        <v>1012</v>
      </c>
      <c r="B45" s="7"/>
      <c r="C45" s="7"/>
      <c r="D45" s="7"/>
      <c r="E45" s="7"/>
    </row>
  </sheetData>
  <mergeCells count="38">
    <mergeCell ref="A7:E7"/>
    <mergeCell ref="A6:B6"/>
    <mergeCell ref="C6:E6"/>
    <mergeCell ref="A1:D1"/>
    <mergeCell ref="A2:D2"/>
    <mergeCell ref="A3:E3"/>
    <mergeCell ref="A4:D4"/>
    <mergeCell ref="A5:D5"/>
    <mergeCell ref="C18:D18"/>
    <mergeCell ref="C17:D17"/>
    <mergeCell ref="C16:D16"/>
    <mergeCell ref="C15:D15"/>
    <mergeCell ref="C21:D21"/>
    <mergeCell ref="C20:D20"/>
    <mergeCell ref="C19:D19"/>
    <mergeCell ref="C30:D30"/>
    <mergeCell ref="A24:D24"/>
    <mergeCell ref="A23:B23"/>
    <mergeCell ref="C23:E23"/>
    <mergeCell ref="C22:D22"/>
    <mergeCell ref="A26:E26"/>
    <mergeCell ref="A25:E25"/>
    <mergeCell ref="C42:D42"/>
    <mergeCell ref="C8:D8"/>
    <mergeCell ref="C9:D9"/>
    <mergeCell ref="A32:D32"/>
    <mergeCell ref="A31:B31"/>
    <mergeCell ref="C31:E31"/>
    <mergeCell ref="C10:D10"/>
    <mergeCell ref="A36:E36"/>
    <mergeCell ref="C37:D37"/>
    <mergeCell ref="A39:E39"/>
    <mergeCell ref="A40:D40"/>
    <mergeCell ref="C34:D34"/>
    <mergeCell ref="C14:D14"/>
    <mergeCell ref="C13:D13"/>
    <mergeCell ref="C12:D12"/>
    <mergeCell ref="C11:D11"/>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topLeftCell="A10" workbookViewId="0">
      <selection activeCell="B39" sqref="B39:F39"/>
    </sheetView>
  </sheetViews>
  <sheetFormatPr baseColWidth="10" defaultRowHeight="10.199999999999999" x14ac:dyDescent="0.25"/>
  <cols>
    <col min="1" max="1" width="35.77734375" style="3" customWidth="1"/>
    <col min="2" max="2" width="11.88671875" style="3" bestFit="1" customWidth="1"/>
    <col min="3" max="4" width="17.77734375" style="3" customWidth="1"/>
    <col min="5" max="5" width="11.88671875" style="3" bestFit="1" customWidth="1"/>
    <col min="6" max="16384" width="11.5546875" style="3"/>
  </cols>
  <sheetData>
    <row r="1" spans="1:5" ht="16.05" customHeight="1" x14ac:dyDescent="0.25">
      <c r="A1" s="437" t="s">
        <v>1011</v>
      </c>
      <c r="B1" s="436"/>
      <c r="C1" s="436"/>
      <c r="D1" s="436"/>
      <c r="E1" s="33" t="s">
        <v>954</v>
      </c>
    </row>
    <row r="2" spans="1:5" ht="16.05" customHeight="1" x14ac:dyDescent="0.25">
      <c r="A2" s="437" t="s">
        <v>1010</v>
      </c>
      <c r="B2" s="436"/>
      <c r="C2" s="436"/>
      <c r="D2" s="436"/>
      <c r="E2" s="33" t="s">
        <v>1009</v>
      </c>
    </row>
    <row r="3" spans="1:5" ht="13.2" x14ac:dyDescent="0.25">
      <c r="A3" s="472"/>
      <c r="B3" s="473"/>
      <c r="C3" s="473"/>
      <c r="D3" s="473"/>
      <c r="E3" s="473"/>
    </row>
    <row r="4" spans="1:5" ht="13.2" x14ac:dyDescent="0.25">
      <c r="A4" s="472" t="s">
        <v>1008</v>
      </c>
      <c r="B4" s="473"/>
      <c r="C4" s="473"/>
      <c r="D4" s="473"/>
    </row>
    <row r="5" spans="1:5" ht="13.2" x14ac:dyDescent="0.25">
      <c r="A5" s="472" t="s">
        <v>1007</v>
      </c>
      <c r="B5" s="473"/>
      <c r="C5" s="473"/>
      <c r="D5" s="473"/>
    </row>
    <row r="6" spans="1:5" ht="13.2" x14ac:dyDescent="0.25">
      <c r="A6" s="437" t="s">
        <v>966</v>
      </c>
      <c r="B6" s="436"/>
      <c r="C6" s="437" t="s">
        <v>952</v>
      </c>
      <c r="D6" s="436"/>
      <c r="E6" s="436"/>
    </row>
    <row r="7" spans="1:5" ht="13.2" x14ac:dyDescent="0.25">
      <c r="A7" s="411" t="s">
        <v>1006</v>
      </c>
      <c r="B7" s="409"/>
      <c r="C7" s="409"/>
      <c r="D7" s="409"/>
      <c r="E7" s="410"/>
    </row>
    <row r="8" spans="1:5" ht="13.2" x14ac:dyDescent="0.25">
      <c r="A8" s="27" t="s">
        <v>1005</v>
      </c>
      <c r="B8" s="197"/>
      <c r="C8" s="414" t="s">
        <v>1005</v>
      </c>
      <c r="D8" s="496"/>
      <c r="E8" s="197"/>
    </row>
    <row r="9" spans="1:5" ht="13.2" x14ac:dyDescent="0.25">
      <c r="A9" s="197" t="s">
        <v>1004</v>
      </c>
      <c r="B9" s="96">
        <v>214264092.25</v>
      </c>
      <c r="C9" s="451" t="s">
        <v>1003</v>
      </c>
      <c r="D9" s="452"/>
      <c r="E9" s="96">
        <v>10041268.91</v>
      </c>
    </row>
    <row r="10" spans="1:5" ht="13.2" x14ac:dyDescent="0.25">
      <c r="A10" s="197" t="s">
        <v>1002</v>
      </c>
      <c r="B10" s="96">
        <v>251718484.87</v>
      </c>
      <c r="C10" s="451" t="s">
        <v>1001</v>
      </c>
      <c r="D10" s="452"/>
      <c r="E10" s="96">
        <v>0</v>
      </c>
    </row>
    <row r="11" spans="1:5" ht="13.2" x14ac:dyDescent="0.25">
      <c r="A11" s="197" t="s">
        <v>1000</v>
      </c>
      <c r="B11" s="96">
        <v>6511145</v>
      </c>
      <c r="C11" s="451" t="s">
        <v>999</v>
      </c>
      <c r="D11" s="452"/>
      <c r="E11" s="96">
        <v>379442001</v>
      </c>
    </row>
    <row r="12" spans="1:5" ht="13.2" x14ac:dyDescent="0.25">
      <c r="A12" s="197" t="s">
        <v>998</v>
      </c>
      <c r="B12" s="96">
        <v>821817118.40999997</v>
      </c>
      <c r="C12" s="451" t="s">
        <v>997</v>
      </c>
      <c r="D12" s="452"/>
      <c r="E12" s="96">
        <v>703890453.28999996</v>
      </c>
    </row>
    <row r="13" spans="1:5" ht="13.2" x14ac:dyDescent="0.25">
      <c r="A13" s="197" t="s">
        <v>996</v>
      </c>
      <c r="B13" s="96">
        <v>1188380.1100000001</v>
      </c>
      <c r="C13" s="451" t="s">
        <v>995</v>
      </c>
      <c r="D13" s="452"/>
      <c r="E13" s="96">
        <v>513754376.70999998</v>
      </c>
    </row>
    <row r="14" spans="1:5" ht="13.2" x14ac:dyDescent="0.25">
      <c r="A14" s="197"/>
      <c r="B14" s="96">
        <v>0</v>
      </c>
      <c r="C14" s="451" t="s">
        <v>994</v>
      </c>
      <c r="D14" s="452"/>
      <c r="E14" s="96">
        <v>7499779.3399999999</v>
      </c>
    </row>
    <row r="15" spans="1:5" ht="13.2" x14ac:dyDescent="0.25">
      <c r="A15" s="197"/>
      <c r="B15" s="96">
        <v>0</v>
      </c>
      <c r="C15" s="451" t="s">
        <v>993</v>
      </c>
      <c r="D15" s="452"/>
      <c r="E15" s="96">
        <v>2047718.37</v>
      </c>
    </row>
    <row r="16" spans="1:5" ht="13.2" x14ac:dyDescent="0.25">
      <c r="A16" s="185" t="s">
        <v>992</v>
      </c>
      <c r="B16" s="77">
        <f>SUM(B9:B15)</f>
        <v>1295499220.6399999</v>
      </c>
      <c r="C16" s="449" t="s">
        <v>991</v>
      </c>
      <c r="D16" s="450"/>
      <c r="E16" s="77">
        <f>SUM(E9:E15)</f>
        <v>1616675597.6199999</v>
      </c>
    </row>
    <row r="17" spans="1:5" ht="13.2" x14ac:dyDescent="0.25">
      <c r="A17" s="474" t="s">
        <v>990</v>
      </c>
      <c r="B17" s="475"/>
      <c r="C17" s="475"/>
      <c r="D17" s="475"/>
      <c r="E17" s="195">
        <f>E16-B16</f>
        <v>321176376.98000002</v>
      </c>
    </row>
    <row r="18" spans="1:5" ht="13.2" x14ac:dyDescent="0.25">
      <c r="A18" s="196" t="s">
        <v>989</v>
      </c>
      <c r="B18" s="77">
        <v>75867560.379999995</v>
      </c>
      <c r="C18" s="486" t="s">
        <v>988</v>
      </c>
      <c r="D18" s="487"/>
      <c r="E18" s="77">
        <v>26955728.920000002</v>
      </c>
    </row>
    <row r="19" spans="1:5" ht="13.2" x14ac:dyDescent="0.25">
      <c r="A19" s="474" t="s">
        <v>987</v>
      </c>
      <c r="B19" s="475"/>
      <c r="C19" s="475"/>
      <c r="D19" s="475"/>
      <c r="E19" s="195">
        <f>E18-B18</f>
        <v>-48911831.459999993</v>
      </c>
    </row>
    <row r="20" spans="1:5" ht="13.2" x14ac:dyDescent="0.25">
      <c r="A20" s="196" t="s">
        <v>986</v>
      </c>
      <c r="B20" s="77">
        <v>10946690.279999999</v>
      </c>
      <c r="C20" s="486" t="s">
        <v>985</v>
      </c>
      <c r="D20" s="487"/>
      <c r="E20" s="77">
        <v>15083140.960000001</v>
      </c>
    </row>
    <row r="21" spans="1:5" ht="13.2" x14ac:dyDescent="0.25">
      <c r="A21" s="494" t="s">
        <v>984</v>
      </c>
      <c r="B21" s="495"/>
      <c r="C21" s="495"/>
      <c r="D21" s="495"/>
      <c r="E21" s="195">
        <f>E20-B20</f>
        <v>4136450.6800000016</v>
      </c>
    </row>
    <row r="22" spans="1:5" ht="13.2" x14ac:dyDescent="0.25">
      <c r="A22" s="194" t="s">
        <v>983</v>
      </c>
      <c r="B22" s="193">
        <v>14744800</v>
      </c>
      <c r="C22" s="484" t="s">
        <v>982</v>
      </c>
      <c r="D22" s="485"/>
      <c r="E22" s="193">
        <v>16660000</v>
      </c>
    </row>
    <row r="23" spans="1:5" ht="13.2" x14ac:dyDescent="0.25">
      <c r="A23" s="192" t="s">
        <v>981</v>
      </c>
      <c r="B23" s="191">
        <f>B22+B20+B18+B16</f>
        <v>1397058271.3</v>
      </c>
      <c r="C23" s="490" t="s">
        <v>980</v>
      </c>
      <c r="D23" s="491"/>
      <c r="E23" s="191">
        <f>E22+E20+E18+E16</f>
        <v>1675374467.5</v>
      </c>
    </row>
    <row r="24" spans="1:5" ht="13.2" x14ac:dyDescent="0.25">
      <c r="A24" s="492" t="s">
        <v>979</v>
      </c>
      <c r="B24" s="493"/>
      <c r="C24" s="493"/>
      <c r="D24" s="493"/>
      <c r="E24" s="190">
        <f>E23-B23</f>
        <v>278316196.20000005</v>
      </c>
    </row>
    <row r="25" spans="1:5" x14ac:dyDescent="0.25">
      <c r="B25" s="186">
        <v>0</v>
      </c>
      <c r="E25" s="186">
        <v>0</v>
      </c>
    </row>
    <row r="26" spans="1:5" ht="13.2" x14ac:dyDescent="0.25">
      <c r="A26" s="437" t="s">
        <v>978</v>
      </c>
      <c r="B26" s="436"/>
      <c r="C26" s="436"/>
      <c r="D26" s="436"/>
      <c r="E26" s="436"/>
    </row>
    <row r="27" spans="1:5" ht="13.2" x14ac:dyDescent="0.25">
      <c r="A27" s="188" t="s">
        <v>977</v>
      </c>
      <c r="B27" s="187">
        <v>0</v>
      </c>
      <c r="C27" s="478"/>
      <c r="D27" s="479"/>
      <c r="E27" s="189">
        <v>0</v>
      </c>
    </row>
    <row r="28" spans="1:5" ht="13.2" x14ac:dyDescent="0.25">
      <c r="A28" s="188" t="s">
        <v>976</v>
      </c>
      <c r="B28" s="187">
        <v>335156007.52999997</v>
      </c>
      <c r="C28" s="488" t="s">
        <v>976</v>
      </c>
      <c r="D28" s="489"/>
      <c r="E28" s="187">
        <v>328608393.99000001</v>
      </c>
    </row>
    <row r="29" spans="1:5" ht="13.2" x14ac:dyDescent="0.25">
      <c r="A29" s="103" t="s">
        <v>975</v>
      </c>
      <c r="B29" s="87">
        <f>SUM(B27:B28)</f>
        <v>335156007.52999997</v>
      </c>
      <c r="C29" s="476" t="s">
        <v>974</v>
      </c>
      <c r="D29" s="477"/>
      <c r="E29" s="87">
        <f>SUM(E27:E28)</f>
        <v>328608393.99000001</v>
      </c>
    </row>
    <row r="30" spans="1:5" ht="13.2" x14ac:dyDescent="0.25">
      <c r="A30" s="480" t="s">
        <v>973</v>
      </c>
      <c r="B30" s="481"/>
      <c r="C30" s="481"/>
      <c r="D30" s="482">
        <f>E29-B29</f>
        <v>-6547613.5399999619</v>
      </c>
      <c r="E30" s="483"/>
    </row>
    <row r="31" spans="1:5" x14ac:dyDescent="0.25">
      <c r="B31" s="186">
        <v>0</v>
      </c>
      <c r="E31" s="186">
        <v>0</v>
      </c>
    </row>
    <row r="32" spans="1:5" x14ac:dyDescent="0.25">
      <c r="A32" s="185" t="s">
        <v>972</v>
      </c>
      <c r="B32" s="77">
        <f>B29+B23</f>
        <v>1732214278.8299999</v>
      </c>
      <c r="C32" s="185" t="s">
        <v>971</v>
      </c>
      <c r="D32" s="185"/>
      <c r="E32" s="77">
        <f>E29+E23</f>
        <v>2003982861.49</v>
      </c>
    </row>
    <row r="33" spans="1:5" x14ac:dyDescent="0.25">
      <c r="B33" s="186">
        <v>0</v>
      </c>
      <c r="E33" s="186">
        <v>0</v>
      </c>
    </row>
    <row r="34" spans="1:5" ht="13.2" x14ac:dyDescent="0.25">
      <c r="A34" s="437" t="s">
        <v>970</v>
      </c>
      <c r="B34" s="436"/>
      <c r="C34" s="436"/>
      <c r="D34" s="436"/>
      <c r="E34" s="436"/>
    </row>
    <row r="35" spans="1:5" ht="13.2" x14ac:dyDescent="0.25">
      <c r="A35" s="185" t="s">
        <v>969</v>
      </c>
      <c r="B35" s="77">
        <v>0</v>
      </c>
      <c r="C35" s="449" t="s">
        <v>968</v>
      </c>
      <c r="D35" s="450"/>
      <c r="E35" s="77">
        <v>31208236.640000001</v>
      </c>
    </row>
    <row r="36" spans="1:5" x14ac:dyDescent="0.25">
      <c r="B36" s="186">
        <v>0</v>
      </c>
      <c r="E36" s="186">
        <v>0</v>
      </c>
    </row>
    <row r="37" spans="1:5" ht="13.2" x14ac:dyDescent="0.25">
      <c r="A37" s="185" t="s">
        <v>967</v>
      </c>
      <c r="B37" s="77">
        <f>B32+B35</f>
        <v>1732214278.8299999</v>
      </c>
      <c r="C37" s="449" t="s">
        <v>9</v>
      </c>
      <c r="D37" s="450"/>
      <c r="E37" s="77">
        <f>E32+E35</f>
        <v>2035191098.1300001</v>
      </c>
    </row>
    <row r="39" spans="1:5" ht="10.050000000000001" customHeight="1" x14ac:dyDescent="0.25">
      <c r="A39" s="7" t="s">
        <v>956</v>
      </c>
      <c r="B39" s="7"/>
      <c r="C39" s="7"/>
      <c r="D39" s="7"/>
      <c r="E39" s="7"/>
    </row>
  </sheetData>
  <mergeCells count="34">
    <mergeCell ref="C8:D8"/>
    <mergeCell ref="A1:D1"/>
    <mergeCell ref="A2:D2"/>
    <mergeCell ref="A7:E7"/>
    <mergeCell ref="A26:E26"/>
    <mergeCell ref="C9:D9"/>
    <mergeCell ref="A3:E3"/>
    <mergeCell ref="A4:D4"/>
    <mergeCell ref="A5:D5"/>
    <mergeCell ref="C15:D15"/>
    <mergeCell ref="C10:D10"/>
    <mergeCell ref="C23:D23"/>
    <mergeCell ref="C14:D14"/>
    <mergeCell ref="C13:D13"/>
    <mergeCell ref="A24:D24"/>
    <mergeCell ref="A21:D21"/>
    <mergeCell ref="C16:D16"/>
    <mergeCell ref="A6:B6"/>
    <mergeCell ref="C6:E6"/>
    <mergeCell ref="A34:E34"/>
    <mergeCell ref="C35:D35"/>
    <mergeCell ref="C37:D37"/>
    <mergeCell ref="C12:D12"/>
    <mergeCell ref="C11:D11"/>
    <mergeCell ref="A17:D17"/>
    <mergeCell ref="A19:D19"/>
    <mergeCell ref="C29:D29"/>
    <mergeCell ref="C27:D27"/>
    <mergeCell ref="A30:C30"/>
    <mergeCell ref="D30:E30"/>
    <mergeCell ref="C22:D22"/>
    <mergeCell ref="C20:D20"/>
    <mergeCell ref="C18:D18"/>
    <mergeCell ref="C28:D28"/>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3.2" x14ac:dyDescent="0.25"/>
  <sheetData>
    <row r="1" spans="1:1" x14ac:dyDescent="0.25">
      <c r="A1" s="305" t="s">
        <v>1206</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16" zoomScaleNormal="100" workbookViewId="0">
      <selection activeCell="F43" sqref="F43"/>
    </sheetView>
  </sheetViews>
  <sheetFormatPr baseColWidth="10" defaultRowHeight="10.199999999999999" x14ac:dyDescent="0.25"/>
  <cols>
    <col min="1" max="1" width="5.77734375" style="44" customWidth="1"/>
    <col min="2" max="2" width="40.77734375" style="44" customWidth="1"/>
    <col min="3" max="5" width="13.77734375" style="44" customWidth="1"/>
    <col min="6" max="16384" width="11.5546875" style="44"/>
  </cols>
  <sheetData>
    <row r="1" spans="1:6" ht="13.2" x14ac:dyDescent="0.25">
      <c r="A1" s="507" t="s">
        <v>955</v>
      </c>
      <c r="B1" s="508"/>
      <c r="C1" s="508"/>
      <c r="D1" s="508"/>
      <c r="E1" s="508"/>
      <c r="F1" s="68" t="s">
        <v>954</v>
      </c>
    </row>
    <row r="2" spans="1:6" ht="13.2" x14ac:dyDescent="0.25">
      <c r="A2" s="507" t="s">
        <v>953</v>
      </c>
      <c r="B2" s="508"/>
      <c r="C2" s="508"/>
      <c r="D2" s="508"/>
      <c r="E2" s="508"/>
      <c r="F2" s="68">
        <v>2</v>
      </c>
    </row>
    <row r="3" spans="1:6" ht="13.2" x14ac:dyDescent="0.25">
      <c r="A3" s="509" t="s">
        <v>966</v>
      </c>
      <c r="B3" s="510"/>
      <c r="C3" s="510"/>
      <c r="D3" s="510"/>
      <c r="E3" s="510"/>
      <c r="F3" s="510"/>
    </row>
    <row r="4" spans="1:6" ht="13.2" x14ac:dyDescent="0.25">
      <c r="A4" s="509" t="s">
        <v>951</v>
      </c>
      <c r="B4" s="510"/>
      <c r="C4" s="510"/>
      <c r="D4" s="510"/>
      <c r="E4" s="510"/>
      <c r="F4" s="510"/>
    </row>
    <row r="5" spans="1:6" ht="20.399999999999999" x14ac:dyDescent="0.25">
      <c r="A5" s="76" t="s">
        <v>731</v>
      </c>
      <c r="B5" s="75" t="s">
        <v>2</v>
      </c>
      <c r="C5" s="130" t="s">
        <v>935</v>
      </c>
      <c r="D5" s="130" t="s">
        <v>934</v>
      </c>
      <c r="E5" s="75" t="s">
        <v>838</v>
      </c>
      <c r="F5" s="184"/>
    </row>
    <row r="6" spans="1:6" ht="13.2" x14ac:dyDescent="0.25">
      <c r="A6" s="497" t="s">
        <v>965</v>
      </c>
      <c r="B6" s="498"/>
      <c r="C6" s="148">
        <f>C7</f>
        <v>717383409.38999999</v>
      </c>
      <c r="D6" s="148">
        <f>D20</f>
        <v>364603609.81</v>
      </c>
      <c r="E6" s="148">
        <f>D6+C6</f>
        <v>1081987019.2</v>
      </c>
      <c r="F6" s="183"/>
    </row>
    <row r="7" spans="1:6" ht="13.2" x14ac:dyDescent="0.25">
      <c r="A7" s="501" t="s">
        <v>932</v>
      </c>
      <c r="B7" s="502"/>
      <c r="C7" s="155">
        <f>SUM(C8:C$19)</f>
        <v>717383409.38999999</v>
      </c>
      <c r="D7" s="173">
        <v>0</v>
      </c>
      <c r="E7" s="173">
        <v>0</v>
      </c>
    </row>
    <row r="8" spans="1:6" x14ac:dyDescent="0.25">
      <c r="A8" s="177" t="s">
        <v>711</v>
      </c>
      <c r="B8" s="123" t="s">
        <v>710</v>
      </c>
      <c r="C8" s="54">
        <v>0</v>
      </c>
      <c r="D8" s="176">
        <v>0</v>
      </c>
      <c r="E8" s="176"/>
    </row>
    <row r="9" spans="1:6" x14ac:dyDescent="0.25">
      <c r="A9" s="177" t="s">
        <v>796</v>
      </c>
      <c r="B9" s="123" t="s">
        <v>795</v>
      </c>
      <c r="C9" s="54">
        <v>0</v>
      </c>
      <c r="D9" s="176">
        <v>0</v>
      </c>
      <c r="E9" s="176"/>
    </row>
    <row r="10" spans="1:6" x14ac:dyDescent="0.25">
      <c r="A10" s="177" t="s">
        <v>716</v>
      </c>
      <c r="B10" s="123" t="s">
        <v>778</v>
      </c>
      <c r="C10" s="54">
        <v>145925571.22999999</v>
      </c>
      <c r="D10" s="176">
        <v>0</v>
      </c>
      <c r="E10" s="176"/>
    </row>
    <row r="11" spans="1:6" ht="20.399999999999999" x14ac:dyDescent="0.25">
      <c r="A11" s="177" t="s">
        <v>774</v>
      </c>
      <c r="B11" s="123" t="s">
        <v>964</v>
      </c>
      <c r="C11" s="54">
        <v>8639005.3800000008</v>
      </c>
      <c r="D11" s="176">
        <v>0</v>
      </c>
      <c r="E11" s="176"/>
    </row>
    <row r="12" spans="1:6" x14ac:dyDescent="0.25">
      <c r="A12" s="177" t="s">
        <v>772</v>
      </c>
      <c r="B12" s="123" t="s">
        <v>829</v>
      </c>
      <c r="C12" s="54">
        <v>373381544.44999999</v>
      </c>
      <c r="D12" s="176">
        <v>0</v>
      </c>
      <c r="E12" s="176"/>
    </row>
    <row r="13" spans="1:6" x14ac:dyDescent="0.25">
      <c r="A13" s="177" t="s">
        <v>758</v>
      </c>
      <c r="B13" s="123" t="s">
        <v>963</v>
      </c>
      <c r="C13" s="54">
        <v>19445694.710000001</v>
      </c>
      <c r="D13" s="176">
        <v>0</v>
      </c>
      <c r="E13" s="176"/>
    </row>
    <row r="14" spans="1:6" x14ac:dyDescent="0.25">
      <c r="A14" s="177" t="s">
        <v>746</v>
      </c>
      <c r="B14" s="123" t="s">
        <v>962</v>
      </c>
      <c r="C14" s="54">
        <v>0</v>
      </c>
      <c r="D14" s="176">
        <v>0</v>
      </c>
      <c r="E14" s="176"/>
    </row>
    <row r="15" spans="1:6" x14ac:dyDescent="0.25">
      <c r="A15" s="177" t="s">
        <v>744</v>
      </c>
      <c r="B15" s="123" t="s">
        <v>961</v>
      </c>
      <c r="C15" s="54">
        <v>109813584.22</v>
      </c>
      <c r="D15" s="176">
        <v>0</v>
      </c>
      <c r="E15" s="176"/>
    </row>
    <row r="16" spans="1:6" x14ac:dyDescent="0.25">
      <c r="A16" s="177" t="s">
        <v>498</v>
      </c>
      <c r="B16" s="123" t="s">
        <v>960</v>
      </c>
      <c r="C16" s="54">
        <v>0</v>
      </c>
      <c r="D16" s="176">
        <v>0</v>
      </c>
      <c r="E16" s="176"/>
    </row>
    <row r="17" spans="1:5" ht="20.399999999999999" x14ac:dyDescent="0.25">
      <c r="A17" s="177" t="s">
        <v>709</v>
      </c>
      <c r="B17" s="123" t="s">
        <v>708</v>
      </c>
      <c r="C17" s="54">
        <v>12871000</v>
      </c>
      <c r="D17" s="176">
        <v>0</v>
      </c>
      <c r="E17" s="176"/>
    </row>
    <row r="18" spans="1:5" x14ac:dyDescent="0.25">
      <c r="A18" s="177" t="s">
        <v>661</v>
      </c>
      <c r="B18" s="123" t="s">
        <v>703</v>
      </c>
      <c r="C18" s="54">
        <v>47307009.399999999</v>
      </c>
      <c r="D18" s="176">
        <v>0</v>
      </c>
      <c r="E18" s="176"/>
    </row>
    <row r="19" spans="1:5" x14ac:dyDescent="0.25">
      <c r="A19" s="177" t="s">
        <v>943</v>
      </c>
      <c r="B19" s="123" t="s">
        <v>959</v>
      </c>
      <c r="C19" s="54">
        <v>0</v>
      </c>
      <c r="D19" s="176">
        <v>0</v>
      </c>
      <c r="E19" s="176"/>
    </row>
    <row r="20" spans="1:5" ht="13.2" x14ac:dyDescent="0.25">
      <c r="A20" s="499" t="s">
        <v>930</v>
      </c>
      <c r="B20" s="500"/>
      <c r="C20" s="153">
        <v>0</v>
      </c>
      <c r="D20" s="61">
        <f>SUM(D21:D$22)</f>
        <v>364603609.81</v>
      </c>
      <c r="E20" s="153">
        <v>0</v>
      </c>
    </row>
    <row r="21" spans="1:5" ht="20.399999999999999" x14ac:dyDescent="0.25">
      <c r="A21" s="182" t="s">
        <v>940</v>
      </c>
      <c r="B21" s="181" t="s">
        <v>464</v>
      </c>
      <c r="C21" s="180">
        <v>0</v>
      </c>
      <c r="D21" s="69">
        <v>328608393.99000001</v>
      </c>
      <c r="E21" s="180"/>
    </row>
    <row r="22" spans="1:5" x14ac:dyDescent="0.25">
      <c r="A22" s="172" t="s">
        <v>939</v>
      </c>
      <c r="B22" s="171" t="s">
        <v>522</v>
      </c>
      <c r="C22" s="51">
        <v>0</v>
      </c>
      <c r="D22" s="50">
        <v>35995215.82</v>
      </c>
      <c r="E22" s="51"/>
    </row>
    <row r="23" spans="1:5" x14ac:dyDescent="0.25">
      <c r="A23" s="118"/>
      <c r="B23" s="118"/>
      <c r="C23" s="170"/>
      <c r="D23" s="170"/>
      <c r="E23" s="170"/>
    </row>
    <row r="24" spans="1:5" ht="13.2" x14ac:dyDescent="0.25">
      <c r="A24" s="505" t="s">
        <v>463</v>
      </c>
      <c r="B24" s="506"/>
      <c r="C24" s="147"/>
      <c r="D24" s="147"/>
      <c r="E24" s="148"/>
    </row>
    <row r="25" spans="1:5" ht="13.2" x14ac:dyDescent="0.25">
      <c r="A25" s="503" t="s">
        <v>889</v>
      </c>
      <c r="B25" s="504"/>
      <c r="C25" s="146"/>
      <c r="D25" s="146"/>
      <c r="E25" s="47">
        <v>201802767.66</v>
      </c>
    </row>
    <row r="26" spans="1:5" x14ac:dyDescent="0.25">
      <c r="A26" s="117" t="s">
        <v>498</v>
      </c>
    </row>
    <row r="27" spans="1:5" ht="20.399999999999999" x14ac:dyDescent="0.25">
      <c r="A27" s="178" t="s">
        <v>731</v>
      </c>
      <c r="B27" s="130" t="s">
        <v>1</v>
      </c>
      <c r="C27" s="130" t="s">
        <v>935</v>
      </c>
      <c r="D27" s="130" t="s">
        <v>934</v>
      </c>
      <c r="E27" s="130" t="s">
        <v>838</v>
      </c>
    </row>
    <row r="28" spans="1:5" ht="13.2" x14ac:dyDescent="0.25">
      <c r="A28" s="497" t="s">
        <v>958</v>
      </c>
      <c r="B28" s="498"/>
      <c r="C28" s="148">
        <f>C29</f>
        <v>1397058271.3</v>
      </c>
      <c r="D28" s="148">
        <f>D38</f>
        <v>335156007.52999997</v>
      </c>
      <c r="E28" s="148">
        <f>D28+C28</f>
        <v>1732214278.8299999</v>
      </c>
    </row>
    <row r="29" spans="1:5" ht="13.2" x14ac:dyDescent="0.25">
      <c r="A29" s="501" t="s">
        <v>932</v>
      </c>
      <c r="B29" s="502"/>
      <c r="C29" s="155">
        <f>SUM(C30:C$37)</f>
        <v>1397058271.3</v>
      </c>
      <c r="D29" s="173">
        <v>0</v>
      </c>
      <c r="E29" s="173">
        <v>0</v>
      </c>
    </row>
    <row r="30" spans="1:5" x14ac:dyDescent="0.25">
      <c r="A30" s="177" t="s">
        <v>390</v>
      </c>
      <c r="B30" s="123" t="s">
        <v>389</v>
      </c>
      <c r="C30" s="54">
        <v>214264092.25</v>
      </c>
      <c r="D30" s="176">
        <v>0</v>
      </c>
      <c r="E30" s="176"/>
    </row>
    <row r="31" spans="1:5" x14ac:dyDescent="0.25">
      <c r="A31" s="177" t="s">
        <v>310</v>
      </c>
      <c r="B31" s="123" t="s">
        <v>309</v>
      </c>
      <c r="C31" s="54">
        <v>251718484.87</v>
      </c>
      <c r="D31" s="176">
        <v>0</v>
      </c>
      <c r="E31" s="176"/>
    </row>
    <row r="32" spans="1:5" x14ac:dyDescent="0.25">
      <c r="A32" s="177" t="s">
        <v>264</v>
      </c>
      <c r="B32" s="123" t="s">
        <v>263</v>
      </c>
      <c r="C32" s="54">
        <v>6511145</v>
      </c>
      <c r="D32" s="176">
        <v>0</v>
      </c>
      <c r="E32" s="176"/>
    </row>
    <row r="33" spans="1:5" x14ac:dyDescent="0.25">
      <c r="A33" s="177" t="s">
        <v>258</v>
      </c>
      <c r="B33" s="123" t="s">
        <v>257</v>
      </c>
      <c r="C33" s="54">
        <v>821817118.40999997</v>
      </c>
      <c r="D33" s="176">
        <v>0</v>
      </c>
      <c r="E33" s="176"/>
    </row>
    <row r="34" spans="1:5" x14ac:dyDescent="0.25">
      <c r="A34" s="177" t="s">
        <v>224</v>
      </c>
      <c r="B34" s="123" t="s">
        <v>223</v>
      </c>
      <c r="C34" s="54">
        <v>1188380.1100000001</v>
      </c>
      <c r="D34" s="176">
        <v>0</v>
      </c>
      <c r="E34" s="176"/>
    </row>
    <row r="35" spans="1:5" x14ac:dyDescent="0.25">
      <c r="A35" s="177" t="s">
        <v>219</v>
      </c>
      <c r="B35" s="123" t="s">
        <v>472</v>
      </c>
      <c r="C35" s="54">
        <v>75867560.379999995</v>
      </c>
      <c r="D35" s="176">
        <v>0</v>
      </c>
      <c r="E35" s="176"/>
    </row>
    <row r="36" spans="1:5" x14ac:dyDescent="0.25">
      <c r="A36" s="177" t="s">
        <v>210</v>
      </c>
      <c r="B36" s="123" t="s">
        <v>471</v>
      </c>
      <c r="C36" s="54">
        <v>10946690.279999999</v>
      </c>
      <c r="D36" s="176">
        <v>0</v>
      </c>
      <c r="E36" s="176"/>
    </row>
    <row r="37" spans="1:5" x14ac:dyDescent="0.25">
      <c r="A37" s="177" t="s">
        <v>196</v>
      </c>
      <c r="B37" s="123" t="s">
        <v>470</v>
      </c>
      <c r="C37" s="54">
        <v>14744800</v>
      </c>
      <c r="D37" s="176">
        <v>0</v>
      </c>
      <c r="E37" s="176"/>
    </row>
    <row r="38" spans="1:5" ht="13.2" x14ac:dyDescent="0.25">
      <c r="A38" s="499" t="s">
        <v>930</v>
      </c>
      <c r="B38" s="500"/>
      <c r="C38" s="153">
        <v>0</v>
      </c>
      <c r="D38" s="61">
        <f>SUM(D39:D$40)</f>
        <v>335156007.52999997</v>
      </c>
      <c r="E38" s="153">
        <v>0</v>
      </c>
    </row>
    <row r="39" spans="1:5" x14ac:dyDescent="0.25">
      <c r="A39" s="182" t="s">
        <v>168</v>
      </c>
      <c r="B39" s="181" t="s">
        <v>957</v>
      </c>
      <c r="C39" s="180">
        <v>0</v>
      </c>
      <c r="D39" s="69">
        <v>0</v>
      </c>
      <c r="E39" s="180"/>
    </row>
    <row r="40" spans="1:5" ht="20.399999999999999" x14ac:dyDescent="0.25">
      <c r="A40" s="172" t="s">
        <v>24</v>
      </c>
      <c r="B40" s="171" t="s">
        <v>464</v>
      </c>
      <c r="C40" s="51">
        <v>0</v>
      </c>
      <c r="D40" s="50">
        <v>335156007.52999997</v>
      </c>
      <c r="E40" s="51"/>
    </row>
    <row r="41" spans="1:5" x14ac:dyDescent="0.25">
      <c r="A41" s="118"/>
      <c r="B41" s="118"/>
      <c r="C41" s="170"/>
      <c r="D41" s="170"/>
      <c r="E41" s="170"/>
    </row>
    <row r="42" spans="1:5" ht="13.2" x14ac:dyDescent="0.25">
      <c r="A42" s="505" t="s">
        <v>463</v>
      </c>
      <c r="B42" s="506"/>
      <c r="C42" s="147"/>
      <c r="D42" s="147"/>
      <c r="E42" s="148"/>
    </row>
    <row r="43" spans="1:5" ht="13.2" x14ac:dyDescent="0.25">
      <c r="A43" s="503" t="s">
        <v>929</v>
      </c>
      <c r="B43" s="504"/>
      <c r="C43" s="146"/>
      <c r="D43" s="146"/>
      <c r="E43" s="47"/>
    </row>
    <row r="44" spans="1:5" x14ac:dyDescent="0.25">
      <c r="A44" s="44" t="s">
        <v>956</v>
      </c>
    </row>
  </sheetData>
  <mergeCells count="14">
    <mergeCell ref="A1:E1"/>
    <mergeCell ref="A2:E2"/>
    <mergeCell ref="A3:F3"/>
    <mergeCell ref="A4:F4"/>
    <mergeCell ref="A6:B6"/>
    <mergeCell ref="A28:B28"/>
    <mergeCell ref="A20:B20"/>
    <mergeCell ref="A7:B7"/>
    <mergeCell ref="A43:B43"/>
    <mergeCell ref="A25:B25"/>
    <mergeCell ref="A42:B42"/>
    <mergeCell ref="A24:B24"/>
    <mergeCell ref="A38:B38"/>
    <mergeCell ref="A29:B29"/>
  </mergeCells>
  <printOptions horizontalCentered="1"/>
  <pageMargins left="0.39370078740157477" right="0.39370078740157477" top="0.39370078740157477" bottom="0.39370078740157477" header="0.19685039370078738" footer="0.19685039370078738"/>
  <pageSetup paperSize="9" scale="9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topLeftCell="A19" zoomScaleNormal="100" workbookViewId="0">
      <selection activeCell="A27" sqref="A27:A28"/>
    </sheetView>
  </sheetViews>
  <sheetFormatPr baseColWidth="10" defaultRowHeight="10.199999999999999" x14ac:dyDescent="0.25"/>
  <cols>
    <col min="1" max="1" width="5.77734375" style="44" customWidth="1"/>
    <col min="2" max="2" width="40.77734375" style="44" customWidth="1"/>
    <col min="3" max="5" width="13.77734375" style="44" customWidth="1"/>
    <col min="6" max="16384" width="11.5546875" style="44"/>
  </cols>
  <sheetData>
    <row r="1" spans="1:6" ht="13.2" x14ac:dyDescent="0.25">
      <c r="A1" s="507" t="s">
        <v>955</v>
      </c>
      <c r="B1" s="508"/>
      <c r="C1" s="508"/>
      <c r="D1" s="508"/>
      <c r="E1" s="508"/>
      <c r="F1" s="68" t="s">
        <v>954</v>
      </c>
    </row>
    <row r="2" spans="1:6" ht="13.2" x14ac:dyDescent="0.25">
      <c r="A2" s="507" t="s">
        <v>953</v>
      </c>
      <c r="B2" s="508"/>
      <c r="C2" s="508"/>
      <c r="D2" s="508"/>
      <c r="E2" s="508"/>
      <c r="F2" s="68">
        <v>2</v>
      </c>
    </row>
    <row r="3" spans="1:6" ht="13.2" x14ac:dyDescent="0.25">
      <c r="A3" s="509" t="s">
        <v>952</v>
      </c>
      <c r="B3" s="510"/>
      <c r="C3" s="510"/>
      <c r="D3" s="510"/>
      <c r="E3" s="510"/>
      <c r="F3" s="510"/>
    </row>
    <row r="4" spans="1:6" ht="13.2" x14ac:dyDescent="0.25">
      <c r="A4" s="509" t="s">
        <v>951</v>
      </c>
      <c r="B4" s="510"/>
      <c r="C4" s="510"/>
      <c r="D4" s="510"/>
      <c r="E4" s="510"/>
      <c r="F4" s="510"/>
    </row>
    <row r="5" spans="1:6" ht="20.399999999999999" x14ac:dyDescent="0.25">
      <c r="A5" s="76" t="s">
        <v>731</v>
      </c>
      <c r="B5" s="75" t="s">
        <v>2</v>
      </c>
      <c r="C5" s="130" t="s">
        <v>935</v>
      </c>
      <c r="D5" s="130" t="s">
        <v>934</v>
      </c>
      <c r="E5" s="75" t="s">
        <v>838</v>
      </c>
      <c r="F5" s="184"/>
    </row>
    <row r="6" spans="1:6" ht="13.2" x14ac:dyDescent="0.25">
      <c r="A6" s="497" t="s">
        <v>950</v>
      </c>
      <c r="B6" s="498"/>
      <c r="C6" s="148">
        <f>C7</f>
        <v>501532140.68999988</v>
      </c>
      <c r="D6" s="148">
        <f>D$19</f>
        <v>371151223.34999996</v>
      </c>
      <c r="E6" s="148">
        <f>D6+C6</f>
        <v>872683364.03999984</v>
      </c>
      <c r="F6" s="183"/>
    </row>
    <row r="7" spans="1:6" ht="13.2" x14ac:dyDescent="0.25">
      <c r="A7" s="501" t="s">
        <v>932</v>
      </c>
      <c r="B7" s="502"/>
      <c r="C7" s="155">
        <f>SUM(C8:C$18)</f>
        <v>501532140.68999988</v>
      </c>
      <c r="D7" s="173">
        <v>0</v>
      </c>
      <c r="E7" s="173">
        <v>0</v>
      </c>
    </row>
    <row r="8" spans="1:6" ht="20.399999999999999" x14ac:dyDescent="0.25">
      <c r="A8" s="177" t="s">
        <v>711</v>
      </c>
      <c r="B8" s="123" t="s">
        <v>949</v>
      </c>
      <c r="C8" s="54">
        <v>19915355.09</v>
      </c>
      <c r="D8" s="176">
        <v>0</v>
      </c>
      <c r="E8" s="176"/>
    </row>
    <row r="9" spans="1:6" x14ac:dyDescent="0.25">
      <c r="A9" s="177" t="s">
        <v>796</v>
      </c>
      <c r="B9" s="123" t="s">
        <v>795</v>
      </c>
      <c r="C9" s="54">
        <v>46759809.479999997</v>
      </c>
      <c r="D9" s="176">
        <v>0</v>
      </c>
      <c r="E9" s="176"/>
    </row>
    <row r="10" spans="1:6" x14ac:dyDescent="0.25">
      <c r="A10" s="177" t="s">
        <v>716</v>
      </c>
      <c r="B10" s="123" t="s">
        <v>778</v>
      </c>
      <c r="C10" s="54">
        <v>369500000</v>
      </c>
      <c r="D10" s="176">
        <v>0</v>
      </c>
      <c r="E10" s="176"/>
    </row>
    <row r="11" spans="1:6" x14ac:dyDescent="0.25">
      <c r="A11" s="177" t="s">
        <v>774</v>
      </c>
      <c r="B11" s="123" t="s">
        <v>948</v>
      </c>
      <c r="C11" s="54">
        <v>36783.279999999999</v>
      </c>
      <c r="D11" s="176">
        <v>0</v>
      </c>
      <c r="E11" s="176"/>
    </row>
    <row r="12" spans="1:6" x14ac:dyDescent="0.25">
      <c r="A12" s="177" t="s">
        <v>772</v>
      </c>
      <c r="B12" s="123" t="s">
        <v>947</v>
      </c>
      <c r="C12" s="54">
        <v>1673240.32</v>
      </c>
      <c r="D12" s="176">
        <v>0</v>
      </c>
      <c r="E12" s="176"/>
    </row>
    <row r="13" spans="1:6" x14ac:dyDescent="0.25">
      <c r="A13" s="177" t="s">
        <v>758</v>
      </c>
      <c r="B13" s="123" t="s">
        <v>946</v>
      </c>
      <c r="C13" s="54">
        <v>357978.78</v>
      </c>
      <c r="D13" s="176">
        <v>0</v>
      </c>
      <c r="E13" s="176"/>
    </row>
    <row r="14" spans="1:6" x14ac:dyDescent="0.25">
      <c r="A14" s="177" t="s">
        <v>746</v>
      </c>
      <c r="B14" s="123" t="s">
        <v>945</v>
      </c>
      <c r="C14" s="54">
        <v>0</v>
      </c>
      <c r="D14" s="176">
        <v>0</v>
      </c>
      <c r="E14" s="176"/>
    </row>
    <row r="15" spans="1:6" x14ac:dyDescent="0.25">
      <c r="A15" s="177" t="s">
        <v>744</v>
      </c>
      <c r="B15" s="123" t="s">
        <v>944</v>
      </c>
      <c r="C15" s="54">
        <v>1737472.46</v>
      </c>
      <c r="D15" s="176">
        <v>0</v>
      </c>
      <c r="E15" s="176"/>
    </row>
    <row r="16" spans="1:6" ht="20.399999999999999" x14ac:dyDescent="0.25">
      <c r="A16" s="177" t="s">
        <v>709</v>
      </c>
      <c r="B16" s="123" t="s">
        <v>708</v>
      </c>
      <c r="C16" s="54">
        <v>1114729.76</v>
      </c>
      <c r="D16" s="176">
        <v>0</v>
      </c>
      <c r="E16" s="176"/>
    </row>
    <row r="17" spans="1:5" x14ac:dyDescent="0.25">
      <c r="A17" s="177" t="s">
        <v>661</v>
      </c>
      <c r="B17" s="123" t="s">
        <v>703</v>
      </c>
      <c r="C17" s="54">
        <v>56564688.75</v>
      </c>
      <c r="D17" s="176">
        <v>0</v>
      </c>
      <c r="E17" s="176"/>
    </row>
    <row r="18" spans="1:5" x14ac:dyDescent="0.25">
      <c r="A18" s="177" t="s">
        <v>943</v>
      </c>
      <c r="B18" s="123" t="s">
        <v>942</v>
      </c>
      <c r="C18" s="54">
        <v>3872082.77</v>
      </c>
      <c r="D18" s="176">
        <v>0</v>
      </c>
      <c r="E18" s="176"/>
    </row>
    <row r="19" spans="1:5" ht="13.2" x14ac:dyDescent="0.25">
      <c r="A19" s="499" t="s">
        <v>930</v>
      </c>
      <c r="B19" s="500"/>
      <c r="C19" s="153">
        <v>0</v>
      </c>
      <c r="D19" s="61">
        <f>SUM(D20:D$22)</f>
        <v>371151223.34999996</v>
      </c>
      <c r="E19" s="153">
        <v>0</v>
      </c>
    </row>
    <row r="20" spans="1:5" x14ac:dyDescent="0.25">
      <c r="A20" s="182" t="s">
        <v>546</v>
      </c>
      <c r="B20" s="181" t="s">
        <v>941</v>
      </c>
      <c r="C20" s="180">
        <v>0</v>
      </c>
      <c r="D20" s="69">
        <v>0</v>
      </c>
      <c r="E20" s="180"/>
    </row>
    <row r="21" spans="1:5" ht="20.399999999999999" x14ac:dyDescent="0.25">
      <c r="A21" s="182" t="s">
        <v>940</v>
      </c>
      <c r="B21" s="181" t="s">
        <v>464</v>
      </c>
      <c r="C21" s="180">
        <v>0</v>
      </c>
      <c r="D21" s="69">
        <v>335156007.52999997</v>
      </c>
      <c r="E21" s="180"/>
    </row>
    <row r="22" spans="1:5" x14ac:dyDescent="0.25">
      <c r="A22" s="182" t="s">
        <v>939</v>
      </c>
      <c r="B22" s="181" t="s">
        <v>522</v>
      </c>
      <c r="C22" s="180">
        <v>0</v>
      </c>
      <c r="D22" s="69">
        <v>35995215.82</v>
      </c>
      <c r="E22" s="180"/>
    </row>
    <row r="23" spans="1:5" ht="13.2" x14ac:dyDescent="0.25">
      <c r="A23" s="513" t="s">
        <v>938</v>
      </c>
      <c r="B23" s="514"/>
      <c r="C23" s="151"/>
      <c r="D23" s="151"/>
      <c r="E23" s="150">
        <v>179523443.94</v>
      </c>
    </row>
    <row r="24" spans="1:5" x14ac:dyDescent="0.25">
      <c r="A24" s="118"/>
      <c r="B24" s="118"/>
      <c r="C24" s="170"/>
      <c r="D24" s="170"/>
      <c r="E24" s="170"/>
    </row>
    <row r="25" spans="1:5" ht="13.2" x14ac:dyDescent="0.25">
      <c r="A25" s="505" t="s">
        <v>463</v>
      </c>
      <c r="B25" s="506"/>
      <c r="C25" s="147"/>
      <c r="D25" s="147"/>
      <c r="E25" s="148"/>
    </row>
    <row r="26" spans="1:5" ht="13.2" x14ac:dyDescent="0.25">
      <c r="A26" s="503" t="s">
        <v>889</v>
      </c>
      <c r="B26" s="504"/>
      <c r="C26" s="146"/>
      <c r="D26" s="146"/>
      <c r="E26" s="47"/>
    </row>
    <row r="27" spans="1:5" ht="10.050000000000001" customHeight="1" x14ac:dyDescent="0.25">
      <c r="A27" s="179" t="s">
        <v>937</v>
      </c>
    </row>
    <row r="28" spans="1:5" ht="10.050000000000001" customHeight="1" x14ac:dyDescent="0.25">
      <c r="A28" s="179" t="s">
        <v>936</v>
      </c>
    </row>
    <row r="29" spans="1:5" x14ac:dyDescent="0.25">
      <c r="A29" s="117"/>
    </row>
    <row r="30" spans="1:5" ht="20.399999999999999" x14ac:dyDescent="0.25">
      <c r="A30" s="178" t="s">
        <v>731</v>
      </c>
      <c r="B30" s="130" t="s">
        <v>1</v>
      </c>
      <c r="C30" s="130" t="s">
        <v>935</v>
      </c>
      <c r="D30" s="130" t="s">
        <v>934</v>
      </c>
      <c r="E30" s="130" t="s">
        <v>838</v>
      </c>
    </row>
    <row r="31" spans="1:5" ht="13.2" x14ac:dyDescent="0.25">
      <c r="A31" s="497" t="s">
        <v>933</v>
      </c>
      <c r="B31" s="498"/>
      <c r="C31" s="148">
        <f>C32</f>
        <v>1675374467.5</v>
      </c>
      <c r="D31" s="148">
        <f>D$42</f>
        <v>328608393.99000001</v>
      </c>
      <c r="E31" s="148">
        <f>D31+C31</f>
        <v>2003982861.49</v>
      </c>
    </row>
    <row r="32" spans="1:5" ht="13.2" x14ac:dyDescent="0.25">
      <c r="A32" s="511" t="s">
        <v>932</v>
      </c>
      <c r="B32" s="512"/>
      <c r="C32" s="155">
        <f>SUM(C33:C$41)</f>
        <v>1675374467.5</v>
      </c>
      <c r="D32" s="173">
        <v>0</v>
      </c>
      <c r="E32" s="173">
        <v>0</v>
      </c>
    </row>
    <row r="33" spans="1:5" ht="20.399999999999999" x14ac:dyDescent="0.25">
      <c r="A33" s="177" t="s">
        <v>162</v>
      </c>
      <c r="B33" s="123" t="s">
        <v>161</v>
      </c>
      <c r="C33" s="54">
        <v>10041268.91</v>
      </c>
      <c r="D33" s="176">
        <v>0</v>
      </c>
      <c r="E33" s="176"/>
    </row>
    <row r="34" spans="1:5" x14ac:dyDescent="0.25">
      <c r="A34" s="177" t="s">
        <v>132</v>
      </c>
      <c r="B34" s="123" t="s">
        <v>131</v>
      </c>
      <c r="C34" s="54">
        <v>379442001</v>
      </c>
      <c r="D34" s="176">
        <v>0</v>
      </c>
      <c r="E34" s="176"/>
    </row>
    <row r="35" spans="1:5" x14ac:dyDescent="0.25">
      <c r="A35" s="177" t="s">
        <v>152</v>
      </c>
      <c r="B35" s="123" t="s">
        <v>931</v>
      </c>
      <c r="C35" s="54">
        <v>703890453.28999996</v>
      </c>
      <c r="D35" s="176">
        <v>0</v>
      </c>
      <c r="E35" s="176"/>
    </row>
    <row r="36" spans="1:5" x14ac:dyDescent="0.25">
      <c r="A36" s="177" t="s">
        <v>122</v>
      </c>
      <c r="B36" s="123" t="s">
        <v>121</v>
      </c>
      <c r="C36" s="54">
        <v>513754376.70999998</v>
      </c>
      <c r="D36" s="176">
        <v>0</v>
      </c>
      <c r="E36" s="176"/>
    </row>
    <row r="37" spans="1:5" x14ac:dyDescent="0.25">
      <c r="A37" s="177" t="s">
        <v>84</v>
      </c>
      <c r="B37" s="123" t="s">
        <v>83</v>
      </c>
      <c r="C37" s="54">
        <v>7499779.3399999999</v>
      </c>
      <c r="D37" s="176">
        <v>0</v>
      </c>
      <c r="E37" s="176"/>
    </row>
    <row r="38" spans="1:5" x14ac:dyDescent="0.25">
      <c r="A38" s="177" t="s">
        <v>51</v>
      </c>
      <c r="B38" s="123" t="s">
        <v>466</v>
      </c>
      <c r="C38" s="54">
        <v>26955728.920000002</v>
      </c>
      <c r="D38" s="176">
        <v>0</v>
      </c>
      <c r="E38" s="176"/>
    </row>
    <row r="39" spans="1:5" x14ac:dyDescent="0.25">
      <c r="A39" s="177" t="s">
        <v>47</v>
      </c>
      <c r="B39" s="123" t="s">
        <v>465</v>
      </c>
      <c r="C39" s="54">
        <v>15083140.960000001</v>
      </c>
      <c r="D39" s="176">
        <v>0</v>
      </c>
      <c r="E39" s="176"/>
    </row>
    <row r="40" spans="1:5" x14ac:dyDescent="0.25">
      <c r="A40" s="177" t="s">
        <v>31</v>
      </c>
      <c r="B40" s="123" t="s">
        <v>30</v>
      </c>
      <c r="C40" s="54">
        <v>16660000</v>
      </c>
      <c r="D40" s="176">
        <v>0</v>
      </c>
      <c r="E40" s="176"/>
    </row>
    <row r="41" spans="1:5" x14ac:dyDescent="0.25">
      <c r="A41" s="175" t="s">
        <v>78</v>
      </c>
      <c r="B41" s="174" t="s">
        <v>77</v>
      </c>
      <c r="C41" s="155">
        <v>2047718.37</v>
      </c>
      <c r="D41" s="173">
        <v>0</v>
      </c>
      <c r="E41" s="173"/>
    </row>
    <row r="42" spans="1:5" ht="13.2" x14ac:dyDescent="0.25">
      <c r="A42" s="515" t="s">
        <v>930</v>
      </c>
      <c r="B42" s="516"/>
      <c r="C42" s="51">
        <v>0</v>
      </c>
      <c r="D42" s="50">
        <f>D$43</f>
        <v>328608393.99000001</v>
      </c>
      <c r="E42" s="51">
        <v>0</v>
      </c>
    </row>
    <row r="43" spans="1:5" ht="20.399999999999999" x14ac:dyDescent="0.25">
      <c r="A43" s="172" t="s">
        <v>24</v>
      </c>
      <c r="B43" s="171" t="s">
        <v>464</v>
      </c>
      <c r="C43" s="51">
        <v>0</v>
      </c>
      <c r="D43" s="50">
        <v>328608393.99000001</v>
      </c>
      <c r="E43" s="51"/>
    </row>
    <row r="44" spans="1:5" x14ac:dyDescent="0.25">
      <c r="A44" s="118"/>
      <c r="B44" s="118"/>
      <c r="C44" s="170"/>
      <c r="D44" s="170"/>
      <c r="E44" s="170"/>
    </row>
    <row r="45" spans="1:5" ht="13.2" x14ac:dyDescent="0.25">
      <c r="A45" s="505" t="s">
        <v>463</v>
      </c>
      <c r="B45" s="506"/>
      <c r="C45" s="147"/>
      <c r="D45" s="147"/>
      <c r="E45" s="148"/>
    </row>
    <row r="46" spans="1:5" ht="13.2" x14ac:dyDescent="0.25">
      <c r="A46" s="503" t="s">
        <v>929</v>
      </c>
      <c r="B46" s="504"/>
      <c r="C46" s="146"/>
      <c r="D46" s="146"/>
      <c r="E46" s="47">
        <v>31208236.640000001</v>
      </c>
    </row>
  </sheetData>
  <mergeCells count="15">
    <mergeCell ref="A1:E1"/>
    <mergeCell ref="A2:E2"/>
    <mergeCell ref="A3:F3"/>
    <mergeCell ref="A4:F4"/>
    <mergeCell ref="A6:B6"/>
    <mergeCell ref="A31:B31"/>
    <mergeCell ref="A19:B19"/>
    <mergeCell ref="A7:B7"/>
    <mergeCell ref="A32:B32"/>
    <mergeCell ref="A46:B46"/>
    <mergeCell ref="A26:B26"/>
    <mergeCell ref="A45:B45"/>
    <mergeCell ref="A25:B25"/>
    <mergeCell ref="A23:B23"/>
    <mergeCell ref="A42:B42"/>
  </mergeCells>
  <printOptions horizontalCentered="1"/>
  <pageMargins left="0.39370078740157477" right="0.39370078740157477" top="0.39370078740157477" bottom="0.39370078740157477" header="0.19685039370078738" footer="0.19685039370078738"/>
  <pageSetup paperSize="9" scale="9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3.2" x14ac:dyDescent="0.25"/>
  <sheetData>
    <row r="1" spans="1:1" x14ac:dyDescent="0.25">
      <c r="A1" s="303" t="s">
        <v>1207</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I37"/>
  <sheetViews>
    <sheetView showGridLines="0" zoomScaleNormal="100" workbookViewId="0">
      <selection sqref="A1:XFD1048576"/>
    </sheetView>
  </sheetViews>
  <sheetFormatPr baseColWidth="10" defaultRowHeight="13.2" x14ac:dyDescent="0.25"/>
  <cols>
    <col min="1" max="1" width="2.5546875" style="1" customWidth="1"/>
    <col min="2" max="3" width="11.5546875" style="1"/>
    <col min="4" max="4" width="14.33203125" style="1" customWidth="1"/>
    <col min="5" max="5" width="23" style="1" customWidth="1"/>
    <col min="6" max="6" width="22.109375" style="1" customWidth="1"/>
    <col min="7" max="7" width="18.44140625" style="1" customWidth="1"/>
    <col min="8" max="8" width="16.5546875" style="1" customWidth="1"/>
    <col min="9" max="16384" width="11.5546875" style="1"/>
  </cols>
  <sheetData>
    <row r="1" spans="1:9" x14ac:dyDescent="0.25">
      <c r="A1" s="517" t="s">
        <v>67</v>
      </c>
      <c r="B1" s="518"/>
      <c r="C1" s="518"/>
      <c r="D1" s="518"/>
      <c r="E1" s="518"/>
      <c r="F1" s="518"/>
      <c r="G1" s="518"/>
      <c r="H1" s="169" t="s">
        <v>66</v>
      </c>
    </row>
    <row r="2" spans="1:9" x14ac:dyDescent="0.25">
      <c r="A2" s="168"/>
      <c r="B2" s="167"/>
      <c r="C2" s="167"/>
      <c r="D2" s="167"/>
      <c r="E2" s="167"/>
      <c r="F2" s="167"/>
      <c r="G2" s="167"/>
      <c r="H2" s="166"/>
    </row>
    <row r="3" spans="1:9" s="164" customFormat="1" x14ac:dyDescent="0.25">
      <c r="A3" s="165"/>
      <c r="B3" s="165"/>
      <c r="C3" s="165"/>
      <c r="D3" s="165"/>
      <c r="E3" s="165"/>
      <c r="F3" s="165"/>
      <c r="G3" s="165"/>
      <c r="H3" s="165"/>
    </row>
    <row r="4" spans="1:9" s="164" customFormat="1" x14ac:dyDescent="0.25">
      <c r="A4" s="165"/>
      <c r="B4" s="165"/>
      <c r="C4" s="165"/>
      <c r="D4" s="165"/>
      <c r="E4" s="165"/>
      <c r="F4" s="165"/>
      <c r="G4" s="165"/>
      <c r="H4" s="165"/>
    </row>
    <row r="5" spans="1:9" s="164" customFormat="1" x14ac:dyDescent="0.25">
      <c r="A5" s="165"/>
      <c r="B5" s="165"/>
      <c r="C5" s="165"/>
      <c r="D5" s="165"/>
      <c r="E5" s="165"/>
      <c r="F5" s="165"/>
      <c r="G5" s="165"/>
      <c r="H5" s="165"/>
    </row>
    <row r="6" spans="1:9" ht="13.8" thickBot="1" x14ac:dyDescent="0.3"/>
    <row r="7" spans="1:9" ht="13.8" thickTop="1" x14ac:dyDescent="0.25">
      <c r="A7" s="519" t="s">
        <v>821</v>
      </c>
      <c r="B7" s="520"/>
      <c r="C7" s="520"/>
      <c r="D7" s="163"/>
      <c r="E7" s="163"/>
      <c r="F7" s="163"/>
      <c r="G7" s="163"/>
      <c r="H7" s="162"/>
      <c r="I7" s="2"/>
    </row>
    <row r="8" spans="1:9" x14ac:dyDescent="0.25">
      <c r="A8" s="526" t="s">
        <v>928</v>
      </c>
      <c r="B8" s="527"/>
      <c r="C8" s="527"/>
      <c r="D8" s="527"/>
      <c r="E8" s="527"/>
      <c r="F8" s="527"/>
      <c r="G8" s="527"/>
      <c r="H8" s="528"/>
      <c r="I8" s="2"/>
    </row>
    <row r="9" spans="1:9" x14ac:dyDescent="0.25">
      <c r="A9" s="159"/>
      <c r="B9" s="521" t="s">
        <v>927</v>
      </c>
      <c r="C9" s="521"/>
      <c r="D9" s="521"/>
      <c r="E9" s="521"/>
      <c r="F9" s="521"/>
      <c r="G9" s="521"/>
      <c r="H9" s="522"/>
      <c r="I9" s="2"/>
    </row>
    <row r="10" spans="1:9" x14ac:dyDescent="0.25">
      <c r="A10" s="159"/>
      <c r="B10" s="521" t="s">
        <v>926</v>
      </c>
      <c r="C10" s="521"/>
      <c r="D10" s="521"/>
      <c r="E10" s="521"/>
      <c r="F10" s="521"/>
      <c r="G10" s="521"/>
      <c r="H10" s="522"/>
      <c r="I10" s="2"/>
    </row>
    <row r="11" spans="1:9" x14ac:dyDescent="0.25">
      <c r="A11" s="159"/>
      <c r="B11" s="521" t="s">
        <v>925</v>
      </c>
      <c r="C11" s="521"/>
      <c r="D11" s="521"/>
      <c r="E11" s="521"/>
      <c r="F11" s="521"/>
      <c r="G11" s="521"/>
      <c r="H11" s="522"/>
      <c r="I11" s="2"/>
    </row>
    <row r="12" spans="1:9" x14ac:dyDescent="0.25">
      <c r="A12" s="159"/>
      <c r="B12" s="521" t="s">
        <v>924</v>
      </c>
      <c r="C12" s="521"/>
      <c r="D12" s="521"/>
      <c r="E12" s="521"/>
      <c r="F12" s="521"/>
      <c r="G12" s="521"/>
      <c r="H12" s="522"/>
      <c r="I12" s="2"/>
    </row>
    <row r="13" spans="1:9" x14ac:dyDescent="0.25">
      <c r="A13" s="159"/>
      <c r="B13" s="527"/>
      <c r="C13" s="527"/>
      <c r="D13" s="527"/>
      <c r="E13" s="527"/>
      <c r="F13" s="527"/>
      <c r="G13" s="527"/>
      <c r="H13" s="528"/>
      <c r="I13" s="2"/>
    </row>
    <row r="14" spans="1:9" x14ac:dyDescent="0.25">
      <c r="A14" s="159"/>
      <c r="B14" s="527" t="s">
        <v>923</v>
      </c>
      <c r="C14" s="527"/>
      <c r="D14" s="527"/>
      <c r="E14" s="527"/>
      <c r="F14" s="527"/>
      <c r="G14" s="527"/>
      <c r="H14" s="528"/>
      <c r="I14" s="2"/>
    </row>
    <row r="15" spans="1:9" ht="12.75" customHeight="1" x14ac:dyDescent="0.25">
      <c r="A15" s="159"/>
      <c r="B15" s="527" t="s">
        <v>919</v>
      </c>
      <c r="C15" s="527"/>
      <c r="D15" s="527"/>
      <c r="E15" s="527"/>
      <c r="F15" s="527"/>
      <c r="G15" s="527"/>
      <c r="H15" s="528"/>
      <c r="I15" s="2"/>
    </row>
    <row r="16" spans="1:9" x14ac:dyDescent="0.25">
      <c r="A16" s="159"/>
      <c r="B16" s="161"/>
      <c r="C16" s="161"/>
      <c r="D16" s="161"/>
      <c r="E16" s="161"/>
      <c r="F16" s="161"/>
      <c r="G16" s="161"/>
      <c r="H16" s="158"/>
      <c r="I16" s="2"/>
    </row>
    <row r="17" spans="1:9" ht="12.75" customHeight="1" x14ac:dyDescent="0.25">
      <c r="A17" s="529" t="s">
        <v>922</v>
      </c>
      <c r="B17" s="523"/>
      <c r="C17" s="523"/>
      <c r="D17" s="523"/>
      <c r="E17" s="523"/>
      <c r="F17" s="523"/>
      <c r="G17" s="523"/>
      <c r="H17" s="524"/>
      <c r="I17" s="2"/>
    </row>
    <row r="18" spans="1:9" ht="12.75" customHeight="1" x14ac:dyDescent="0.25">
      <c r="A18" s="529" t="s">
        <v>921</v>
      </c>
      <c r="B18" s="523"/>
      <c r="C18" s="523"/>
      <c r="D18" s="523"/>
      <c r="E18" s="523"/>
      <c r="F18" s="523"/>
      <c r="G18" s="523"/>
      <c r="H18" s="524"/>
      <c r="I18" s="2"/>
    </row>
    <row r="19" spans="1:9" ht="12.75" customHeight="1" x14ac:dyDescent="0.25">
      <c r="A19" s="160"/>
      <c r="B19" s="161"/>
      <c r="C19" s="161"/>
      <c r="D19" s="161"/>
      <c r="E19" s="161"/>
      <c r="F19" s="161"/>
      <c r="G19" s="161"/>
      <c r="H19" s="158"/>
      <c r="I19" s="2"/>
    </row>
    <row r="20" spans="1:9" ht="12.75" customHeight="1" x14ac:dyDescent="0.25">
      <c r="A20" s="529" t="s">
        <v>920</v>
      </c>
      <c r="B20" s="523"/>
      <c r="C20" s="523"/>
      <c r="D20" s="523"/>
      <c r="E20" s="523"/>
      <c r="F20" s="523"/>
      <c r="G20" s="523"/>
      <c r="H20" s="524"/>
      <c r="I20" s="2"/>
    </row>
    <row r="21" spans="1:9" x14ac:dyDescent="0.25">
      <c r="A21" s="306"/>
      <c r="B21" s="523" t="s">
        <v>1208</v>
      </c>
      <c r="C21" s="523"/>
      <c r="D21" s="523"/>
      <c r="E21" s="523"/>
      <c r="F21" s="523"/>
      <c r="G21" s="523"/>
      <c r="H21" s="524"/>
      <c r="I21" s="2"/>
    </row>
    <row r="22" spans="1:9" x14ac:dyDescent="0.25">
      <c r="A22" s="159"/>
      <c r="B22" s="161"/>
      <c r="C22" s="161"/>
      <c r="D22" s="161"/>
      <c r="E22" s="161"/>
      <c r="F22" s="161"/>
      <c r="G22" s="161"/>
      <c r="H22" s="158"/>
      <c r="I22" s="2"/>
    </row>
    <row r="23" spans="1:9" x14ac:dyDescent="0.25">
      <c r="A23" s="526" t="s">
        <v>918</v>
      </c>
      <c r="B23" s="527"/>
      <c r="C23" s="527"/>
      <c r="D23" s="527"/>
      <c r="E23" s="527"/>
      <c r="F23" s="527"/>
      <c r="G23" s="527"/>
      <c r="H23" s="528"/>
      <c r="I23" s="2"/>
    </row>
    <row r="24" spans="1:9" ht="12.75" customHeight="1" x14ac:dyDescent="0.25">
      <c r="A24" s="526" t="s">
        <v>917</v>
      </c>
      <c r="B24" s="527"/>
      <c r="C24" s="527"/>
      <c r="D24" s="527"/>
      <c r="E24" s="527"/>
      <c r="F24" s="527"/>
      <c r="G24" s="527"/>
      <c r="H24" s="528"/>
      <c r="I24" s="2"/>
    </row>
    <row r="25" spans="1:9" ht="12.75" customHeight="1" x14ac:dyDescent="0.25">
      <c r="A25" s="160"/>
      <c r="B25" s="161"/>
      <c r="C25" s="161"/>
      <c r="D25" s="161"/>
      <c r="E25" s="161"/>
      <c r="F25" s="161"/>
      <c r="G25" s="161"/>
      <c r="H25" s="158"/>
      <c r="I25" s="2"/>
    </row>
    <row r="26" spans="1:9" ht="12.75" customHeight="1" x14ac:dyDescent="0.25">
      <c r="A26" s="526" t="s">
        <v>916</v>
      </c>
      <c r="B26" s="527"/>
      <c r="C26" s="527"/>
      <c r="D26" s="527"/>
      <c r="E26" s="527"/>
      <c r="F26" s="527"/>
      <c r="G26" s="527"/>
      <c r="H26" s="528"/>
      <c r="I26" s="2"/>
    </row>
    <row r="27" spans="1:9" ht="12.75" customHeight="1" x14ac:dyDescent="0.25">
      <c r="A27" s="160"/>
      <c r="B27" s="530" t="s">
        <v>915</v>
      </c>
      <c r="C27" s="530"/>
      <c r="D27" s="530"/>
      <c r="E27" s="530"/>
      <c r="F27" s="530"/>
      <c r="G27" s="530"/>
      <c r="H27" s="531"/>
      <c r="I27" s="2"/>
    </row>
    <row r="28" spans="1:9" ht="12.75" customHeight="1" x14ac:dyDescent="0.25">
      <c r="A28" s="160"/>
      <c r="B28" s="521" t="s">
        <v>914</v>
      </c>
      <c r="C28" s="521"/>
      <c r="D28" s="521"/>
      <c r="E28" s="521"/>
      <c r="F28" s="521"/>
      <c r="G28" s="521"/>
      <c r="H28" s="522"/>
      <c r="I28" s="2"/>
    </row>
    <row r="29" spans="1:9" x14ac:dyDescent="0.25">
      <c r="A29" s="159"/>
      <c r="B29" s="527"/>
      <c r="C29" s="527"/>
      <c r="D29" s="527"/>
      <c r="E29" s="527"/>
      <c r="F29" s="527"/>
      <c r="G29" s="527"/>
      <c r="H29" s="528"/>
      <c r="I29" s="2"/>
    </row>
    <row r="30" spans="1:9" x14ac:dyDescent="0.25">
      <c r="A30" s="159"/>
      <c r="B30" s="527" t="s">
        <v>913</v>
      </c>
      <c r="C30" s="527"/>
      <c r="D30" s="527"/>
      <c r="E30" s="527"/>
      <c r="F30" s="527"/>
      <c r="G30" s="527"/>
      <c r="H30" s="528"/>
      <c r="I30" s="2"/>
    </row>
    <row r="31" spans="1:9" x14ac:dyDescent="0.25">
      <c r="A31" s="159"/>
      <c r="B31" s="527" t="s">
        <v>912</v>
      </c>
      <c r="C31" s="527"/>
      <c r="D31" s="527"/>
      <c r="E31" s="527"/>
      <c r="F31" s="527"/>
      <c r="G31" s="527"/>
      <c r="H31" s="158"/>
      <c r="I31" s="2"/>
    </row>
    <row r="32" spans="1:9" ht="12" customHeight="1" thickBot="1" x14ac:dyDescent="0.3">
      <c r="A32" s="157"/>
      <c r="B32" s="532" t="s">
        <v>911</v>
      </c>
      <c r="C32" s="532"/>
      <c r="D32" s="532"/>
      <c r="E32" s="532"/>
      <c r="F32" s="532"/>
      <c r="G32" s="532"/>
      <c r="H32" s="533"/>
      <c r="I32" s="2"/>
    </row>
    <row r="33" spans="1:9" ht="13.8" thickTop="1" x14ac:dyDescent="0.25">
      <c r="A33" s="156"/>
      <c r="B33" s="527"/>
      <c r="C33" s="527"/>
      <c r="D33" s="527"/>
      <c r="E33" s="527"/>
      <c r="F33" s="527"/>
      <c r="G33" s="527"/>
      <c r="H33" s="527"/>
      <c r="I33" s="2"/>
    </row>
    <row r="34" spans="1:9" x14ac:dyDescent="0.25">
      <c r="A34" s="156"/>
      <c r="B34" s="527"/>
      <c r="C34" s="527"/>
      <c r="D34" s="527"/>
      <c r="E34" s="527"/>
      <c r="F34" s="527"/>
      <c r="G34" s="527"/>
      <c r="H34" s="527"/>
      <c r="I34" s="2"/>
    </row>
    <row r="35" spans="1:9" x14ac:dyDescent="0.25">
      <c r="A35" s="156"/>
      <c r="I35" s="2"/>
    </row>
    <row r="36" spans="1:9" x14ac:dyDescent="0.25">
      <c r="A36" s="2"/>
      <c r="B36" s="525"/>
      <c r="C36" s="525"/>
      <c r="D36" s="525"/>
      <c r="E36" s="525"/>
      <c r="F36" s="525"/>
      <c r="G36" s="525"/>
      <c r="H36" s="525"/>
      <c r="I36" s="2"/>
    </row>
    <row r="37" spans="1:9" x14ac:dyDescent="0.25">
      <c r="A37" s="2"/>
      <c r="B37" s="2"/>
      <c r="C37" s="2"/>
      <c r="D37" s="2"/>
      <c r="E37" s="2"/>
      <c r="F37" s="2"/>
      <c r="G37" s="2"/>
      <c r="H37" s="2"/>
      <c r="I37" s="2"/>
    </row>
  </sheetData>
  <mergeCells count="26">
    <mergeCell ref="B30:H30"/>
    <mergeCell ref="B32:H32"/>
    <mergeCell ref="B33:H33"/>
    <mergeCell ref="B34:H34"/>
    <mergeCell ref="B31:G31"/>
    <mergeCell ref="B36:H36"/>
    <mergeCell ref="A26:H26"/>
    <mergeCell ref="A8:H8"/>
    <mergeCell ref="B12:H12"/>
    <mergeCell ref="A17:H17"/>
    <mergeCell ref="A18:H18"/>
    <mergeCell ref="A20:H20"/>
    <mergeCell ref="B14:H14"/>
    <mergeCell ref="B15:H15"/>
    <mergeCell ref="B11:H11"/>
    <mergeCell ref="B13:H13"/>
    <mergeCell ref="B29:H29"/>
    <mergeCell ref="B27:H27"/>
    <mergeCell ref="B28:H28"/>
    <mergeCell ref="A23:H23"/>
    <mergeCell ref="A24:H24"/>
    <mergeCell ref="A1:G1"/>
    <mergeCell ref="A7:C7"/>
    <mergeCell ref="B9:H9"/>
    <mergeCell ref="B10:H10"/>
    <mergeCell ref="B21:H21"/>
  </mergeCells>
  <pageMargins left="0.78740157480314965" right="0.78740157480314965" top="0.98425196850393704" bottom="0.98425196850393704" header="0.51181102362204722" footer="0.51181102362204722"/>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3.2" x14ac:dyDescent="0.25"/>
  <sheetData>
    <row r="1" spans="1:1" x14ac:dyDescent="0.25">
      <c r="A1" s="305" t="s">
        <v>1209</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election sqref="A1:E2 A11:E16 A24:E32"/>
    </sheetView>
  </sheetViews>
  <sheetFormatPr baseColWidth="10" defaultRowHeight="10.199999999999999" x14ac:dyDescent="0.25"/>
  <cols>
    <col min="1" max="1" width="33.6640625" style="44" bestFit="1" customWidth="1"/>
    <col min="2" max="2" width="13.33203125" style="44" bestFit="1" customWidth="1"/>
    <col min="3" max="3" width="11.88671875" style="44" bestFit="1" customWidth="1"/>
    <col min="4" max="4" width="12.44140625" style="44" bestFit="1" customWidth="1"/>
    <col min="5" max="5" width="11.88671875" style="44" bestFit="1" customWidth="1"/>
    <col min="6" max="16384" width="11.5546875" style="44"/>
  </cols>
  <sheetData>
    <row r="1" spans="1:5" ht="13.2" x14ac:dyDescent="0.25">
      <c r="A1" s="507" t="s">
        <v>67</v>
      </c>
      <c r="B1" s="508"/>
      <c r="C1" s="508"/>
      <c r="D1" s="508"/>
      <c r="E1" s="68" t="s">
        <v>66</v>
      </c>
    </row>
    <row r="2" spans="1:5" ht="13.2" x14ac:dyDescent="0.25">
      <c r="A2" s="507" t="s">
        <v>910</v>
      </c>
      <c r="B2" s="508"/>
      <c r="C2" s="508"/>
      <c r="D2" s="508"/>
      <c r="E2" s="68" t="s">
        <v>909</v>
      </c>
    </row>
    <row r="3" spans="1:5" ht="13.2" x14ac:dyDescent="0.25">
      <c r="A3" s="536"/>
      <c r="B3" s="510"/>
      <c r="C3" s="510"/>
      <c r="D3" s="510"/>
      <c r="E3" s="510"/>
    </row>
    <row r="4" spans="1:5" ht="13.2" x14ac:dyDescent="0.25">
      <c r="A4" s="509" t="s">
        <v>908</v>
      </c>
      <c r="B4" s="510"/>
      <c r="C4" s="510"/>
      <c r="D4" s="510"/>
      <c r="E4" s="510"/>
    </row>
    <row r="5" spans="1:5" x14ac:dyDescent="0.25">
      <c r="A5" s="76" t="s">
        <v>899</v>
      </c>
      <c r="B5" s="75" t="s">
        <v>180</v>
      </c>
      <c r="C5" s="75" t="s">
        <v>4</v>
      </c>
      <c r="D5" s="75" t="s">
        <v>3</v>
      </c>
      <c r="E5" s="75" t="s">
        <v>57</v>
      </c>
    </row>
    <row r="6" spans="1:5" x14ac:dyDescent="0.25">
      <c r="A6" s="67"/>
      <c r="B6" s="67" t="s">
        <v>52</v>
      </c>
      <c r="C6" s="67"/>
      <c r="D6" s="67" t="s">
        <v>898</v>
      </c>
      <c r="E6" s="67" t="s">
        <v>53</v>
      </c>
    </row>
    <row r="7" spans="1:5" x14ac:dyDescent="0.25">
      <c r="A7" s="128" t="s">
        <v>838</v>
      </c>
      <c r="B7" s="150">
        <f>B8+B11+B12+B13+B16</f>
        <v>1960332966.1699998</v>
      </c>
      <c r="C7" s="150">
        <f>C8+C11+C12+C13+C16</f>
        <v>1081987019.2</v>
      </c>
      <c r="D7" s="150">
        <f>D8+D11+D12+D13+D16</f>
        <v>8673431.1799999997</v>
      </c>
      <c r="E7" s="150">
        <f t="shared" ref="E7:E16" si="0">B7-D7-C7</f>
        <v>869672515.78999972</v>
      </c>
    </row>
    <row r="8" spans="1:5" x14ac:dyDescent="0.25">
      <c r="A8" s="128" t="s">
        <v>907</v>
      </c>
      <c r="B8" s="150">
        <f>B9+B10</f>
        <v>171180783.22999999</v>
      </c>
      <c r="C8" s="150">
        <f>C9+C10</f>
        <v>137898284.31</v>
      </c>
      <c r="D8" s="150">
        <f>D9+D10</f>
        <v>7187748.7800000003</v>
      </c>
      <c r="E8" s="150">
        <f t="shared" si="0"/>
        <v>26094750.139999986</v>
      </c>
    </row>
    <row r="9" spans="1:5" x14ac:dyDescent="0.25">
      <c r="A9" s="56" t="s">
        <v>906</v>
      </c>
      <c r="B9" s="54">
        <v>171180783.22999999</v>
      </c>
      <c r="C9" s="54">
        <v>137898284.31</v>
      </c>
      <c r="D9" s="54">
        <v>7187748.7800000003</v>
      </c>
      <c r="E9" s="54">
        <f t="shared" si="0"/>
        <v>26094750.139999986</v>
      </c>
    </row>
    <row r="10" spans="1:5" x14ac:dyDescent="0.25">
      <c r="A10" s="56" t="s">
        <v>905</v>
      </c>
      <c r="B10" s="54"/>
      <c r="C10" s="54"/>
      <c r="D10" s="54"/>
      <c r="E10" s="54">
        <f t="shared" si="0"/>
        <v>0</v>
      </c>
    </row>
    <row r="11" spans="1:5" x14ac:dyDescent="0.25">
      <c r="A11" s="128" t="s">
        <v>904</v>
      </c>
      <c r="B11" s="150">
        <v>420339390.05000001</v>
      </c>
      <c r="C11" s="150">
        <v>373381544.44999999</v>
      </c>
      <c r="D11" s="150">
        <v>1275082.3999999999</v>
      </c>
      <c r="E11" s="150">
        <f t="shared" si="0"/>
        <v>45682763.200000048</v>
      </c>
    </row>
    <row r="12" spans="1:5" x14ac:dyDescent="0.25">
      <c r="A12" s="128" t="s">
        <v>896</v>
      </c>
      <c r="B12" s="150"/>
      <c r="C12" s="150"/>
      <c r="D12" s="150"/>
      <c r="E12" s="150">
        <f t="shared" si="0"/>
        <v>0</v>
      </c>
    </row>
    <row r="13" spans="1:5" x14ac:dyDescent="0.25">
      <c r="A13" s="128" t="s">
        <v>903</v>
      </c>
      <c r="B13" s="150">
        <f>B14+B15</f>
        <v>1107303612.0599999</v>
      </c>
      <c r="C13" s="150">
        <f>C14+C15</f>
        <v>534711974.62</v>
      </c>
      <c r="D13" s="150">
        <f>D14+D15</f>
        <v>210600</v>
      </c>
      <c r="E13" s="150">
        <f t="shared" si="0"/>
        <v>572381037.43999994</v>
      </c>
    </row>
    <row r="14" spans="1:5" x14ac:dyDescent="0.25">
      <c r="A14" s="111" t="s">
        <v>902</v>
      </c>
      <c r="B14" s="155">
        <v>772009175</v>
      </c>
      <c r="C14" s="155">
        <v>206103580.63</v>
      </c>
      <c r="D14" s="155">
        <v>210600</v>
      </c>
      <c r="E14" s="155">
        <f t="shared" si="0"/>
        <v>565694994.37</v>
      </c>
    </row>
    <row r="15" spans="1:5" x14ac:dyDescent="0.25">
      <c r="A15" s="154" t="s">
        <v>901</v>
      </c>
      <c r="B15" s="61">
        <v>335294437.06</v>
      </c>
      <c r="C15" s="61">
        <v>328608393.99000001</v>
      </c>
      <c r="D15" s="153">
        <v>0</v>
      </c>
      <c r="E15" s="61">
        <f t="shared" si="0"/>
        <v>6686043.0699999928</v>
      </c>
    </row>
    <row r="16" spans="1:5" x14ac:dyDescent="0.25">
      <c r="A16" s="74" t="s">
        <v>891</v>
      </c>
      <c r="B16" s="72">
        <v>261509180.83000001</v>
      </c>
      <c r="C16" s="72">
        <v>35995215.82</v>
      </c>
      <c r="D16" s="152">
        <v>0</v>
      </c>
      <c r="E16" s="72">
        <f t="shared" si="0"/>
        <v>225513965.01000002</v>
      </c>
    </row>
    <row r="17" spans="1:5" ht="13.2" x14ac:dyDescent="0.25">
      <c r="A17" s="534"/>
      <c r="B17" s="535"/>
      <c r="C17" s="535"/>
      <c r="D17" s="535"/>
      <c r="E17" s="535"/>
    </row>
    <row r="18" spans="1:5" x14ac:dyDescent="0.25">
      <c r="A18" s="149" t="s">
        <v>463</v>
      </c>
      <c r="B18" s="148"/>
      <c r="C18" s="147"/>
      <c r="D18" s="147"/>
      <c r="E18" s="147"/>
    </row>
    <row r="19" spans="1:5" x14ac:dyDescent="0.25">
      <c r="A19" s="126" t="s">
        <v>889</v>
      </c>
      <c r="B19" s="47">
        <v>201802767.66</v>
      </c>
      <c r="C19" s="146"/>
      <c r="D19" s="146"/>
      <c r="E19" s="146"/>
    </row>
    <row r="20" spans="1:5" ht="13.2" x14ac:dyDescent="0.25">
      <c r="A20" s="534"/>
      <c r="B20" s="537"/>
      <c r="C20" s="537"/>
      <c r="D20" s="537"/>
      <c r="E20" s="537"/>
    </row>
    <row r="21" spans="1:5" ht="13.2" x14ac:dyDescent="0.25">
      <c r="A21" s="509" t="s">
        <v>900</v>
      </c>
      <c r="B21" s="510"/>
      <c r="C21" s="510"/>
      <c r="D21" s="510"/>
      <c r="E21" s="510"/>
    </row>
    <row r="22" spans="1:5" x14ac:dyDescent="0.25">
      <c r="A22" s="76" t="s">
        <v>899</v>
      </c>
      <c r="B22" s="75" t="s">
        <v>180</v>
      </c>
      <c r="C22" s="75" t="s">
        <v>4</v>
      </c>
      <c r="D22" s="75" t="s">
        <v>3</v>
      </c>
      <c r="E22" s="75" t="s">
        <v>57</v>
      </c>
    </row>
    <row r="23" spans="1:5" x14ac:dyDescent="0.25">
      <c r="A23" s="64"/>
      <c r="B23" s="64" t="s">
        <v>52</v>
      </c>
      <c r="C23" s="64"/>
      <c r="D23" s="64" t="s">
        <v>898</v>
      </c>
      <c r="E23" s="64" t="s">
        <v>53</v>
      </c>
    </row>
    <row r="24" spans="1:5" x14ac:dyDescent="0.25">
      <c r="A24" s="128" t="s">
        <v>838</v>
      </c>
      <c r="B24" s="150">
        <f>B25+B26+B27+B31+B32</f>
        <v>2162135733.8299999</v>
      </c>
      <c r="C24" s="150">
        <f>C25+C26+C27+C31+C32</f>
        <v>1052206807.98</v>
      </c>
      <c r="D24" s="150">
        <f>D25+D26+D27+D31+D32</f>
        <v>0</v>
      </c>
      <c r="E24" s="150">
        <f t="shared" ref="E24:E32" si="1">B24-D24-C24</f>
        <v>1109928925.8499999</v>
      </c>
    </row>
    <row r="25" spans="1:5" x14ac:dyDescent="0.25">
      <c r="A25" s="128" t="s">
        <v>897</v>
      </c>
      <c r="B25" s="150">
        <v>510760067.81999999</v>
      </c>
      <c r="C25" s="150">
        <v>355565284.31999999</v>
      </c>
      <c r="D25" s="150">
        <v>0</v>
      </c>
      <c r="E25" s="150">
        <f t="shared" si="1"/>
        <v>155194783.5</v>
      </c>
    </row>
    <row r="26" spans="1:5" x14ac:dyDescent="0.25">
      <c r="A26" s="128" t="s">
        <v>896</v>
      </c>
      <c r="B26" s="150">
        <v>0</v>
      </c>
      <c r="C26" s="150">
        <v>3872082.77</v>
      </c>
      <c r="D26" s="150">
        <v>0</v>
      </c>
      <c r="E26" s="150">
        <f t="shared" si="1"/>
        <v>-3872082.77</v>
      </c>
    </row>
    <row r="27" spans="1:5" x14ac:dyDescent="0.25">
      <c r="A27" s="128" t="s">
        <v>895</v>
      </c>
      <c r="B27" s="150">
        <f>B28+B29+B30</f>
        <v>1210343041.24</v>
      </c>
      <c r="C27" s="150">
        <f>C28+C29+C30</f>
        <v>477250781.13</v>
      </c>
      <c r="D27" s="150">
        <f>D28+D29+D30</f>
        <v>0</v>
      </c>
      <c r="E27" s="150">
        <f t="shared" si="1"/>
        <v>733092260.11000001</v>
      </c>
    </row>
    <row r="28" spans="1:5" x14ac:dyDescent="0.25">
      <c r="A28" s="111" t="s">
        <v>894</v>
      </c>
      <c r="B28" s="155">
        <v>633939127.96000004</v>
      </c>
      <c r="C28" s="155">
        <v>142094773.59999999</v>
      </c>
      <c r="D28" s="155">
        <v>0</v>
      </c>
      <c r="E28" s="155">
        <f t="shared" si="1"/>
        <v>491844354.36000001</v>
      </c>
    </row>
    <row r="29" spans="1:5" x14ac:dyDescent="0.25">
      <c r="A29" s="154" t="s">
        <v>893</v>
      </c>
      <c r="B29" s="61">
        <v>359990550</v>
      </c>
      <c r="C29" s="61">
        <v>335156007.52999997</v>
      </c>
      <c r="D29" s="153">
        <v>0</v>
      </c>
      <c r="E29" s="61">
        <f t="shared" si="1"/>
        <v>24834542.470000029</v>
      </c>
    </row>
    <row r="30" spans="1:5" x14ac:dyDescent="0.25">
      <c r="A30" s="154" t="s">
        <v>892</v>
      </c>
      <c r="B30" s="61">
        <v>216413363.28</v>
      </c>
      <c r="C30" s="153"/>
      <c r="D30" s="153"/>
      <c r="E30" s="153">
        <f t="shared" si="1"/>
        <v>216413363.28</v>
      </c>
    </row>
    <row r="31" spans="1:5" x14ac:dyDescent="0.25">
      <c r="A31" s="74" t="s">
        <v>891</v>
      </c>
      <c r="B31" s="72">
        <v>261509180.83000001</v>
      </c>
      <c r="C31" s="72">
        <v>35995215.82</v>
      </c>
      <c r="D31" s="152">
        <v>0</v>
      </c>
      <c r="E31" s="72">
        <f t="shared" si="1"/>
        <v>225513965.01000002</v>
      </c>
    </row>
    <row r="32" spans="1:5" x14ac:dyDescent="0.25">
      <c r="A32" s="128" t="s">
        <v>890</v>
      </c>
      <c r="B32" s="150">
        <v>179523443.94</v>
      </c>
      <c r="C32" s="150">
        <v>179523443.94</v>
      </c>
      <c r="D32" s="151"/>
      <c r="E32" s="150">
        <f t="shared" si="1"/>
        <v>0</v>
      </c>
    </row>
    <row r="33" spans="1:5" ht="13.2" x14ac:dyDescent="0.25">
      <c r="A33" s="534"/>
      <c r="B33" s="535"/>
      <c r="C33" s="535"/>
      <c r="D33" s="535"/>
      <c r="E33" s="535"/>
    </row>
    <row r="34" spans="1:5" x14ac:dyDescent="0.25">
      <c r="A34" s="149" t="s">
        <v>463</v>
      </c>
      <c r="B34" s="148"/>
      <c r="C34" s="147"/>
      <c r="D34" s="147"/>
      <c r="E34" s="147"/>
    </row>
    <row r="35" spans="1:5" x14ac:dyDescent="0.25">
      <c r="A35" s="126" t="s">
        <v>889</v>
      </c>
      <c r="B35" s="47"/>
      <c r="C35" s="146"/>
      <c r="D35" s="146"/>
      <c r="E35" s="146"/>
    </row>
    <row r="37" spans="1:5" x14ac:dyDescent="0.25">
      <c r="A37" s="45" t="s">
        <v>888</v>
      </c>
    </row>
    <row r="38" spans="1:5" x14ac:dyDescent="0.25">
      <c r="A38" s="45" t="s">
        <v>887</v>
      </c>
    </row>
    <row r="39" spans="1:5" x14ac:dyDescent="0.25">
      <c r="A39" s="45" t="s">
        <v>886</v>
      </c>
    </row>
  </sheetData>
  <mergeCells count="8">
    <mergeCell ref="A21:E21"/>
    <mergeCell ref="A33:E33"/>
    <mergeCell ref="A1:D1"/>
    <mergeCell ref="A2:D2"/>
    <mergeCell ref="A3:E3"/>
    <mergeCell ref="A4:E4"/>
    <mergeCell ref="A17:E17"/>
    <mergeCell ref="A20:E20"/>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showGridLines="0" topLeftCell="A7" zoomScaleNormal="100" workbookViewId="0">
      <selection activeCell="F7" sqref="F7:F35 F40:F61 F66:F82 F87:F89"/>
    </sheetView>
  </sheetViews>
  <sheetFormatPr baseColWidth="10" defaultRowHeight="10.199999999999999" x14ac:dyDescent="0.25"/>
  <cols>
    <col min="1" max="1" width="10.77734375" style="3" customWidth="1"/>
    <col min="2" max="2" width="60.77734375" style="6" customWidth="1"/>
    <col min="3" max="6" width="15.77734375" style="3" customWidth="1"/>
    <col min="7" max="16384" width="11.5546875" style="3"/>
  </cols>
  <sheetData>
    <row r="1" spans="1:6" ht="13.2" x14ac:dyDescent="0.25">
      <c r="A1" s="435" t="s">
        <v>67</v>
      </c>
      <c r="B1" s="436"/>
      <c r="C1" s="436"/>
      <c r="D1" s="436"/>
      <c r="E1" s="436"/>
      <c r="F1" s="33" t="s">
        <v>66</v>
      </c>
    </row>
    <row r="2" spans="1:6" ht="13.2" x14ac:dyDescent="0.25">
      <c r="A2" s="435" t="s">
        <v>885</v>
      </c>
      <c r="B2" s="436"/>
      <c r="C2" s="436"/>
      <c r="D2" s="436"/>
      <c r="E2" s="436"/>
      <c r="F2" s="33" t="s">
        <v>884</v>
      </c>
    </row>
    <row r="4" spans="1:6" ht="13.2" x14ac:dyDescent="0.25">
      <c r="A4" s="538" t="s">
        <v>883</v>
      </c>
      <c r="B4" s="539"/>
      <c r="C4" s="539"/>
      <c r="D4" s="539"/>
      <c r="E4" s="539"/>
      <c r="F4" s="539"/>
    </row>
    <row r="5" spans="1:6" x14ac:dyDescent="0.25">
      <c r="A5" s="5" t="s">
        <v>731</v>
      </c>
      <c r="B5" s="32" t="s">
        <v>531</v>
      </c>
      <c r="C5" s="4" t="s">
        <v>5</v>
      </c>
      <c r="D5" s="4" t="s">
        <v>882</v>
      </c>
      <c r="E5" s="4" t="s">
        <v>3</v>
      </c>
      <c r="F5" s="4" t="s">
        <v>59</v>
      </c>
    </row>
    <row r="6" spans="1:6" x14ac:dyDescent="0.25">
      <c r="A6" s="145" t="s">
        <v>798</v>
      </c>
      <c r="B6" s="28"/>
      <c r="C6" s="27" t="s">
        <v>52</v>
      </c>
      <c r="D6" s="27"/>
      <c r="E6" s="27" t="s">
        <v>530</v>
      </c>
      <c r="F6" s="27" t="s">
        <v>529</v>
      </c>
    </row>
    <row r="7" spans="1:6" x14ac:dyDescent="0.25">
      <c r="A7" s="144"/>
      <c r="B7" s="30" t="s">
        <v>838</v>
      </c>
      <c r="C7" s="143">
        <v>170325091.24000001</v>
      </c>
      <c r="D7" s="143">
        <v>137407171.88999999</v>
      </c>
      <c r="E7" s="143">
        <v>7151186.7400000002</v>
      </c>
      <c r="F7" s="143">
        <f t="shared" ref="F7:F35" si="0">C7-(D7+E7)</f>
        <v>25766732.610000014</v>
      </c>
    </row>
    <row r="8" spans="1:6" x14ac:dyDescent="0.25">
      <c r="A8" s="140" t="s">
        <v>774</v>
      </c>
      <c r="B8" s="139" t="s">
        <v>850</v>
      </c>
      <c r="C8" s="138">
        <v>17828418.579999998</v>
      </c>
      <c r="D8" s="138">
        <v>8630333.5800000001</v>
      </c>
      <c r="E8" s="138">
        <v>1978113.93</v>
      </c>
      <c r="F8" s="138">
        <f t="shared" si="0"/>
        <v>7219971.0699999984</v>
      </c>
    </row>
    <row r="9" spans="1:6" x14ac:dyDescent="0.25">
      <c r="A9" s="21" t="s">
        <v>494</v>
      </c>
      <c r="B9" s="20" t="s">
        <v>493</v>
      </c>
      <c r="C9" s="18">
        <v>11619240.689999999</v>
      </c>
      <c r="D9" s="18">
        <v>4155924.71</v>
      </c>
      <c r="E9" s="18">
        <v>1471023.77</v>
      </c>
      <c r="F9" s="18">
        <f t="shared" si="0"/>
        <v>5992292.209999999</v>
      </c>
    </row>
    <row r="10" spans="1:6" x14ac:dyDescent="0.25">
      <c r="A10" s="21" t="s">
        <v>492</v>
      </c>
      <c r="B10" s="20" t="s">
        <v>491</v>
      </c>
      <c r="C10" s="18">
        <v>403606.92</v>
      </c>
      <c r="D10" s="18">
        <v>0</v>
      </c>
      <c r="E10" s="18">
        <v>0</v>
      </c>
      <c r="F10" s="18">
        <f t="shared" si="0"/>
        <v>403606.92</v>
      </c>
    </row>
    <row r="11" spans="1:6" x14ac:dyDescent="0.25">
      <c r="A11" s="21" t="s">
        <v>490</v>
      </c>
      <c r="B11" s="20" t="s">
        <v>511</v>
      </c>
      <c r="C11" s="18">
        <v>5805570.9699999997</v>
      </c>
      <c r="D11" s="18">
        <v>4474408.87</v>
      </c>
      <c r="E11" s="18">
        <v>507090.16</v>
      </c>
      <c r="F11" s="18">
        <f t="shared" si="0"/>
        <v>824071.93999999948</v>
      </c>
    </row>
    <row r="12" spans="1:6" x14ac:dyDescent="0.25">
      <c r="A12" s="140" t="s">
        <v>758</v>
      </c>
      <c r="B12" s="139" t="s">
        <v>849</v>
      </c>
      <c r="C12" s="138">
        <v>29061192.579999998</v>
      </c>
      <c r="D12" s="138">
        <v>19376498.859999999</v>
      </c>
      <c r="E12" s="138">
        <v>2915171.97</v>
      </c>
      <c r="F12" s="138">
        <f t="shared" si="0"/>
        <v>6769521.75</v>
      </c>
    </row>
    <row r="13" spans="1:6" x14ac:dyDescent="0.25">
      <c r="A13" s="21" t="s">
        <v>756</v>
      </c>
      <c r="B13" s="20" t="s">
        <v>755</v>
      </c>
      <c r="C13" s="18">
        <v>4512000</v>
      </c>
      <c r="D13" s="18">
        <v>3877160</v>
      </c>
      <c r="E13" s="18">
        <v>600000</v>
      </c>
      <c r="F13" s="18">
        <f t="shared" si="0"/>
        <v>34840</v>
      </c>
    </row>
    <row r="14" spans="1:6" x14ac:dyDescent="0.25">
      <c r="A14" s="21" t="s">
        <v>848</v>
      </c>
      <c r="B14" s="20" t="s">
        <v>847</v>
      </c>
      <c r="C14" s="18">
        <v>80000</v>
      </c>
      <c r="D14" s="18">
        <v>80000</v>
      </c>
      <c r="E14" s="18">
        <v>0</v>
      </c>
      <c r="F14" s="18">
        <f t="shared" si="0"/>
        <v>0</v>
      </c>
    </row>
    <row r="15" spans="1:6" ht="20.399999999999999" x14ac:dyDescent="0.25">
      <c r="A15" s="21" t="s">
        <v>642</v>
      </c>
      <c r="B15" s="20" t="s">
        <v>641</v>
      </c>
      <c r="C15" s="18">
        <v>1052506.78</v>
      </c>
      <c r="D15" s="18">
        <v>51467.41</v>
      </c>
      <c r="E15" s="18">
        <v>237977.28</v>
      </c>
      <c r="F15" s="18">
        <f t="shared" si="0"/>
        <v>763062.09000000008</v>
      </c>
    </row>
    <row r="16" spans="1:6" x14ac:dyDescent="0.25">
      <c r="A16" s="21" t="s">
        <v>750</v>
      </c>
      <c r="B16" s="20" t="s">
        <v>749</v>
      </c>
      <c r="C16" s="18">
        <v>2338440</v>
      </c>
      <c r="D16" s="18">
        <v>1267200</v>
      </c>
      <c r="E16" s="18">
        <v>0</v>
      </c>
      <c r="F16" s="18">
        <f t="shared" si="0"/>
        <v>1071240</v>
      </c>
    </row>
    <row r="17" spans="1:6" x14ac:dyDescent="0.25">
      <c r="A17" s="21" t="s">
        <v>510</v>
      </c>
      <c r="B17" s="20" t="s">
        <v>509</v>
      </c>
      <c r="C17" s="18">
        <v>1351662.19</v>
      </c>
      <c r="D17" s="18">
        <v>743304.97</v>
      </c>
      <c r="E17" s="18">
        <v>29790.27</v>
      </c>
      <c r="F17" s="18">
        <f t="shared" si="0"/>
        <v>578566.94999999995</v>
      </c>
    </row>
    <row r="18" spans="1:6" x14ac:dyDescent="0.25">
      <c r="A18" s="21" t="s">
        <v>508</v>
      </c>
      <c r="B18" s="20" t="s">
        <v>507</v>
      </c>
      <c r="C18" s="18">
        <v>1002726.51</v>
      </c>
      <c r="D18" s="18">
        <v>561406.41</v>
      </c>
      <c r="E18" s="18">
        <v>41555.440000000002</v>
      </c>
      <c r="F18" s="18">
        <f t="shared" si="0"/>
        <v>399764.65999999992</v>
      </c>
    </row>
    <row r="19" spans="1:6" ht="20.399999999999999" x14ac:dyDescent="0.25">
      <c r="A19" s="21" t="s">
        <v>846</v>
      </c>
      <c r="B19" s="20" t="s">
        <v>845</v>
      </c>
      <c r="C19" s="18">
        <v>554000</v>
      </c>
      <c r="D19" s="18">
        <v>371231.59</v>
      </c>
      <c r="E19" s="18">
        <v>0</v>
      </c>
      <c r="F19" s="18">
        <f t="shared" si="0"/>
        <v>182768.40999999997</v>
      </c>
    </row>
    <row r="20" spans="1:6" x14ac:dyDescent="0.25">
      <c r="A20" s="21" t="s">
        <v>506</v>
      </c>
      <c r="B20" s="20" t="s">
        <v>505</v>
      </c>
      <c r="C20" s="18">
        <v>2500000</v>
      </c>
      <c r="D20" s="18">
        <v>771760</v>
      </c>
      <c r="E20" s="18">
        <v>0</v>
      </c>
      <c r="F20" s="18">
        <f t="shared" si="0"/>
        <v>1728240</v>
      </c>
    </row>
    <row r="21" spans="1:6" x14ac:dyDescent="0.25">
      <c r="A21" s="21" t="s">
        <v>881</v>
      </c>
      <c r="B21" s="20" t="s">
        <v>880</v>
      </c>
      <c r="C21" s="18">
        <v>523782.96</v>
      </c>
      <c r="D21" s="18">
        <v>285205.07</v>
      </c>
      <c r="E21" s="18">
        <v>49920.73</v>
      </c>
      <c r="F21" s="18">
        <f t="shared" si="0"/>
        <v>188657.16000000003</v>
      </c>
    </row>
    <row r="22" spans="1:6" x14ac:dyDescent="0.25">
      <c r="A22" s="21" t="s">
        <v>504</v>
      </c>
      <c r="B22" s="20" t="s">
        <v>503</v>
      </c>
      <c r="C22" s="18">
        <v>11116839.01</v>
      </c>
      <c r="D22" s="18">
        <v>8236889.2599999998</v>
      </c>
      <c r="E22" s="18">
        <v>1474671.2</v>
      </c>
      <c r="F22" s="18">
        <f t="shared" si="0"/>
        <v>1405278.5500000007</v>
      </c>
    </row>
    <row r="23" spans="1:6" x14ac:dyDescent="0.25">
      <c r="A23" s="21" t="s">
        <v>748</v>
      </c>
      <c r="B23" s="20" t="s">
        <v>747</v>
      </c>
      <c r="C23" s="18">
        <v>686000</v>
      </c>
      <c r="D23" s="18">
        <v>602644.59</v>
      </c>
      <c r="E23" s="18">
        <v>0</v>
      </c>
      <c r="F23" s="18">
        <f t="shared" si="0"/>
        <v>83355.410000000033</v>
      </c>
    </row>
    <row r="24" spans="1:6" ht="20.399999999999999" x14ac:dyDescent="0.25">
      <c r="A24" s="21" t="s">
        <v>879</v>
      </c>
      <c r="B24" s="20" t="s">
        <v>878</v>
      </c>
      <c r="C24" s="18">
        <v>2906315.13</v>
      </c>
      <c r="D24" s="18">
        <v>2230236.98</v>
      </c>
      <c r="E24" s="18">
        <v>481257.05</v>
      </c>
      <c r="F24" s="18">
        <f t="shared" si="0"/>
        <v>194821.10000000009</v>
      </c>
    </row>
    <row r="25" spans="1:6" x14ac:dyDescent="0.25">
      <c r="A25" s="21" t="s">
        <v>640</v>
      </c>
      <c r="B25" s="20" t="s">
        <v>639</v>
      </c>
      <c r="C25" s="18">
        <v>284020.94</v>
      </c>
      <c r="D25" s="18">
        <v>160067.14000000001</v>
      </c>
      <c r="E25" s="18">
        <v>0</v>
      </c>
      <c r="F25" s="18">
        <f t="shared" si="0"/>
        <v>123953.79999999999</v>
      </c>
    </row>
    <row r="26" spans="1:6" x14ac:dyDescent="0.25">
      <c r="A26" s="21" t="s">
        <v>844</v>
      </c>
      <c r="B26" s="20" t="s">
        <v>549</v>
      </c>
      <c r="C26" s="18">
        <v>80000</v>
      </c>
      <c r="D26" s="18">
        <v>75309.8</v>
      </c>
      <c r="E26" s="18">
        <v>0</v>
      </c>
      <c r="F26" s="18">
        <f t="shared" si="0"/>
        <v>4690.1999999999971</v>
      </c>
    </row>
    <row r="27" spans="1:6" x14ac:dyDescent="0.25">
      <c r="A27" s="21" t="s">
        <v>843</v>
      </c>
      <c r="B27" s="20" t="s">
        <v>842</v>
      </c>
      <c r="C27" s="18">
        <v>72899.06</v>
      </c>
      <c r="D27" s="18">
        <v>62615.64</v>
      </c>
      <c r="E27" s="18">
        <v>0</v>
      </c>
      <c r="F27" s="18">
        <f t="shared" si="0"/>
        <v>10283.419999999998</v>
      </c>
    </row>
    <row r="28" spans="1:6" x14ac:dyDescent="0.25">
      <c r="A28" s="140" t="s">
        <v>746</v>
      </c>
      <c r="B28" s="139" t="s">
        <v>841</v>
      </c>
      <c r="C28" s="138"/>
      <c r="D28" s="138"/>
      <c r="E28" s="138"/>
      <c r="F28" s="138">
        <f t="shared" si="0"/>
        <v>0</v>
      </c>
    </row>
    <row r="29" spans="1:6" x14ac:dyDescent="0.25">
      <c r="A29" s="142" t="s">
        <v>744</v>
      </c>
      <c r="B29" s="141" t="s">
        <v>840</v>
      </c>
      <c r="C29" s="41">
        <v>123435480.08</v>
      </c>
      <c r="D29" s="41">
        <v>109400339.45</v>
      </c>
      <c r="E29" s="41">
        <v>2257900.84</v>
      </c>
      <c r="F29" s="41">
        <f t="shared" si="0"/>
        <v>11777239.789999992</v>
      </c>
    </row>
    <row r="30" spans="1:6" x14ac:dyDescent="0.25">
      <c r="A30" s="21" t="s">
        <v>502</v>
      </c>
      <c r="B30" s="20" t="s">
        <v>501</v>
      </c>
      <c r="C30" s="18">
        <v>111832011.90000001</v>
      </c>
      <c r="D30" s="18">
        <v>102814647.28</v>
      </c>
      <c r="E30" s="18">
        <v>2021736.12</v>
      </c>
      <c r="F30" s="18">
        <f t="shared" si="0"/>
        <v>6995628.5</v>
      </c>
    </row>
    <row r="31" spans="1:6" x14ac:dyDescent="0.25">
      <c r="A31" s="21" t="s">
        <v>877</v>
      </c>
      <c r="B31" s="20" t="s">
        <v>876</v>
      </c>
      <c r="C31" s="18">
        <v>2711336.77</v>
      </c>
      <c r="D31" s="18">
        <v>2420138.58</v>
      </c>
      <c r="E31" s="18">
        <v>176337.67</v>
      </c>
      <c r="F31" s="18">
        <f t="shared" si="0"/>
        <v>114860.52000000002</v>
      </c>
    </row>
    <row r="32" spans="1:6" x14ac:dyDescent="0.25">
      <c r="A32" s="21" t="s">
        <v>500</v>
      </c>
      <c r="B32" s="20" t="s">
        <v>499</v>
      </c>
      <c r="C32" s="18">
        <v>7905480.9500000002</v>
      </c>
      <c r="D32" s="18">
        <v>3338011.23</v>
      </c>
      <c r="E32" s="18">
        <v>59827.05</v>
      </c>
      <c r="F32" s="18">
        <f t="shared" si="0"/>
        <v>4507642.67</v>
      </c>
    </row>
    <row r="33" spans="1:6" x14ac:dyDescent="0.25">
      <c r="A33" s="21" t="s">
        <v>875</v>
      </c>
      <c r="B33" s="20" t="s">
        <v>874</v>
      </c>
      <c r="C33" s="18">
        <v>12020.53</v>
      </c>
      <c r="D33" s="18">
        <v>12020.53</v>
      </c>
      <c r="E33" s="18">
        <v>0</v>
      </c>
      <c r="F33" s="18">
        <f t="shared" si="0"/>
        <v>0</v>
      </c>
    </row>
    <row r="34" spans="1:6" ht="20.399999999999999" x14ac:dyDescent="0.25">
      <c r="A34" s="21" t="s">
        <v>488</v>
      </c>
      <c r="B34" s="20" t="s">
        <v>487</v>
      </c>
      <c r="C34" s="18">
        <v>28000</v>
      </c>
      <c r="D34" s="18">
        <v>18000</v>
      </c>
      <c r="E34" s="18">
        <v>0</v>
      </c>
      <c r="F34" s="18">
        <f t="shared" si="0"/>
        <v>10000</v>
      </c>
    </row>
    <row r="35" spans="1:6" ht="20.399999999999999" x14ac:dyDescent="0.25">
      <c r="A35" s="43" t="s">
        <v>486</v>
      </c>
      <c r="B35" s="42" t="s">
        <v>485</v>
      </c>
      <c r="C35" s="41">
        <v>946629.93</v>
      </c>
      <c r="D35" s="41">
        <v>797521.83</v>
      </c>
      <c r="E35" s="41">
        <v>0</v>
      </c>
      <c r="F35" s="41">
        <f t="shared" si="0"/>
        <v>149108.10000000009</v>
      </c>
    </row>
    <row r="36" spans="1:6" x14ac:dyDescent="0.25">
      <c r="A36" s="137" t="s">
        <v>498</v>
      </c>
    </row>
    <row r="37" spans="1:6" ht="13.2" x14ac:dyDescent="0.25">
      <c r="A37" s="538" t="s">
        <v>873</v>
      </c>
      <c r="B37" s="539"/>
      <c r="C37" s="539"/>
      <c r="D37" s="539"/>
      <c r="E37" s="539"/>
      <c r="F37" s="539"/>
    </row>
    <row r="38" spans="1:6" x14ac:dyDescent="0.25">
      <c r="A38" s="5" t="s">
        <v>731</v>
      </c>
      <c r="B38" s="32" t="s">
        <v>531</v>
      </c>
      <c r="C38" s="4" t="s">
        <v>180</v>
      </c>
      <c r="D38" s="4" t="s">
        <v>4</v>
      </c>
      <c r="E38" s="4" t="s">
        <v>3</v>
      </c>
      <c r="F38" s="4" t="s">
        <v>57</v>
      </c>
    </row>
    <row r="39" spans="1:6" x14ac:dyDescent="0.25">
      <c r="A39" s="31" t="s">
        <v>798</v>
      </c>
      <c r="B39" s="30"/>
      <c r="C39" s="29" t="s">
        <v>52</v>
      </c>
      <c r="D39" s="29"/>
      <c r="E39" s="29" t="s">
        <v>530</v>
      </c>
      <c r="F39" s="29" t="s">
        <v>519</v>
      </c>
    </row>
    <row r="40" spans="1:6" x14ac:dyDescent="0.25">
      <c r="A40" s="140" t="s">
        <v>772</v>
      </c>
      <c r="B40" s="139" t="s">
        <v>829</v>
      </c>
      <c r="C40" s="138">
        <v>418914688.25999999</v>
      </c>
      <c r="D40" s="138">
        <v>373197919</v>
      </c>
      <c r="E40" s="138">
        <v>1275082.3999999999</v>
      </c>
      <c r="F40" s="138">
        <f t="shared" ref="F40:F61" si="1">C40-(D40+E40)</f>
        <v>44441686.860000014</v>
      </c>
    </row>
    <row r="41" spans="1:6" x14ac:dyDescent="0.25">
      <c r="A41" s="21" t="s">
        <v>872</v>
      </c>
      <c r="B41" s="20" t="s">
        <v>859</v>
      </c>
      <c r="C41" s="18">
        <v>4751747.4000000004</v>
      </c>
      <c r="D41" s="18">
        <v>4107565.08</v>
      </c>
      <c r="E41" s="18">
        <v>0</v>
      </c>
      <c r="F41" s="18">
        <f t="shared" si="1"/>
        <v>644182.3200000003</v>
      </c>
    </row>
    <row r="42" spans="1:6" x14ac:dyDescent="0.25">
      <c r="A42" s="21" t="s">
        <v>871</v>
      </c>
      <c r="B42" s="20" t="s">
        <v>870</v>
      </c>
      <c r="C42" s="18">
        <v>9345265</v>
      </c>
      <c r="D42" s="18">
        <v>9345265</v>
      </c>
      <c r="E42" s="18">
        <v>0</v>
      </c>
      <c r="F42" s="18">
        <f t="shared" si="1"/>
        <v>0</v>
      </c>
    </row>
    <row r="43" spans="1:6" x14ac:dyDescent="0.25">
      <c r="A43" s="21" t="s">
        <v>869</v>
      </c>
      <c r="B43" s="20" t="s">
        <v>868</v>
      </c>
      <c r="C43" s="18">
        <v>484960.85</v>
      </c>
      <c r="D43" s="18">
        <v>297061.23</v>
      </c>
      <c r="E43" s="18">
        <v>0</v>
      </c>
      <c r="F43" s="18">
        <f t="shared" si="1"/>
        <v>187899.62</v>
      </c>
    </row>
    <row r="44" spans="1:6" x14ac:dyDescent="0.25">
      <c r="A44" s="21" t="s">
        <v>867</v>
      </c>
      <c r="B44" s="20" t="s">
        <v>859</v>
      </c>
      <c r="C44" s="18">
        <v>21552498.239999998</v>
      </c>
      <c r="D44" s="18">
        <v>17225495.539999999</v>
      </c>
      <c r="E44" s="18">
        <v>0</v>
      </c>
      <c r="F44" s="18">
        <f t="shared" si="1"/>
        <v>4327002.6999999993</v>
      </c>
    </row>
    <row r="45" spans="1:6" x14ac:dyDescent="0.25">
      <c r="A45" s="21" t="s">
        <v>866</v>
      </c>
      <c r="B45" s="20" t="s">
        <v>861</v>
      </c>
      <c r="C45" s="18">
        <v>3474970.43</v>
      </c>
      <c r="D45" s="18">
        <v>3019384.02</v>
      </c>
      <c r="E45" s="18">
        <v>5300</v>
      </c>
      <c r="F45" s="18">
        <f t="shared" si="1"/>
        <v>450286.41000000015</v>
      </c>
    </row>
    <row r="46" spans="1:6" x14ac:dyDescent="0.25">
      <c r="A46" s="21" t="s">
        <v>770</v>
      </c>
      <c r="B46" s="20" t="s">
        <v>767</v>
      </c>
      <c r="C46" s="18">
        <v>77612226.670000002</v>
      </c>
      <c r="D46" s="18">
        <v>68159916.319999993</v>
      </c>
      <c r="E46" s="18">
        <v>64238.31</v>
      </c>
      <c r="F46" s="18">
        <f t="shared" si="1"/>
        <v>9388072.0400000066</v>
      </c>
    </row>
    <row r="47" spans="1:6" x14ac:dyDescent="0.25">
      <c r="A47" s="21" t="s">
        <v>865</v>
      </c>
      <c r="B47" s="20" t="s">
        <v>861</v>
      </c>
      <c r="C47" s="18">
        <v>1451275.96</v>
      </c>
      <c r="D47" s="18">
        <v>1266722.44</v>
      </c>
      <c r="E47" s="18">
        <v>0</v>
      </c>
      <c r="F47" s="18">
        <f t="shared" si="1"/>
        <v>184553.52000000002</v>
      </c>
    </row>
    <row r="48" spans="1:6" x14ac:dyDescent="0.25">
      <c r="A48" s="21" t="s">
        <v>769</v>
      </c>
      <c r="B48" s="20" t="s">
        <v>767</v>
      </c>
      <c r="C48" s="18">
        <v>7578132.46</v>
      </c>
      <c r="D48" s="18">
        <v>6391521.3399999999</v>
      </c>
      <c r="E48" s="18">
        <v>8746</v>
      </c>
      <c r="F48" s="18">
        <f t="shared" si="1"/>
        <v>1177865.1200000001</v>
      </c>
    </row>
    <row r="49" spans="1:6" x14ac:dyDescent="0.25">
      <c r="A49" s="21" t="s">
        <v>864</v>
      </c>
      <c r="B49" s="20" t="s">
        <v>863</v>
      </c>
      <c r="C49" s="18">
        <v>2800000</v>
      </c>
      <c r="D49" s="18">
        <v>2800000</v>
      </c>
      <c r="E49" s="18">
        <v>0</v>
      </c>
      <c r="F49" s="18">
        <f t="shared" si="1"/>
        <v>0</v>
      </c>
    </row>
    <row r="50" spans="1:6" x14ac:dyDescent="0.25">
      <c r="A50" s="21" t="s">
        <v>862</v>
      </c>
      <c r="B50" s="20" t="s">
        <v>861</v>
      </c>
      <c r="C50" s="18">
        <v>23928264.510000002</v>
      </c>
      <c r="D50" s="18">
        <v>22949320</v>
      </c>
      <c r="E50" s="18">
        <v>720200</v>
      </c>
      <c r="F50" s="18">
        <f t="shared" si="1"/>
        <v>258744.51000000164</v>
      </c>
    </row>
    <row r="51" spans="1:6" x14ac:dyDescent="0.25">
      <c r="A51" s="21" t="s">
        <v>860</v>
      </c>
      <c r="B51" s="20" t="s">
        <v>859</v>
      </c>
      <c r="C51" s="18">
        <v>44673635.649999999</v>
      </c>
      <c r="D51" s="18">
        <v>38355648.729999997</v>
      </c>
      <c r="E51" s="18">
        <v>0</v>
      </c>
      <c r="F51" s="18">
        <f t="shared" si="1"/>
        <v>6317986.9200000018</v>
      </c>
    </row>
    <row r="52" spans="1:6" x14ac:dyDescent="0.25">
      <c r="A52" s="21" t="s">
        <v>858</v>
      </c>
      <c r="B52" s="20" t="s">
        <v>857</v>
      </c>
      <c r="C52" s="18">
        <v>1486756.63</v>
      </c>
      <c r="D52" s="18">
        <v>674097.17</v>
      </c>
      <c r="E52" s="18">
        <v>0</v>
      </c>
      <c r="F52" s="18">
        <f t="shared" si="1"/>
        <v>812659.45999999985</v>
      </c>
    </row>
    <row r="53" spans="1:6" x14ac:dyDescent="0.25">
      <c r="A53" s="21" t="s">
        <v>768</v>
      </c>
      <c r="B53" s="20" t="s">
        <v>512</v>
      </c>
      <c r="C53" s="18">
        <v>19472642.399999999</v>
      </c>
      <c r="D53" s="18">
        <v>13965331.460000001</v>
      </c>
      <c r="E53" s="18">
        <v>0</v>
      </c>
      <c r="F53" s="18">
        <f t="shared" si="1"/>
        <v>5507310.9399999976</v>
      </c>
    </row>
    <row r="54" spans="1:6" x14ac:dyDescent="0.25">
      <c r="A54" s="21" t="s">
        <v>856</v>
      </c>
      <c r="B54" s="20" t="s">
        <v>852</v>
      </c>
      <c r="C54" s="18">
        <v>157480.69</v>
      </c>
      <c r="D54" s="18">
        <v>0</v>
      </c>
      <c r="E54" s="18">
        <v>0</v>
      </c>
      <c r="F54" s="18">
        <f t="shared" si="1"/>
        <v>157480.69</v>
      </c>
    </row>
    <row r="55" spans="1:6" x14ac:dyDescent="0.25">
      <c r="A55" s="21" t="s">
        <v>855</v>
      </c>
      <c r="B55" s="20" t="s">
        <v>854</v>
      </c>
      <c r="C55" s="18">
        <v>8534357.0800000001</v>
      </c>
      <c r="D55" s="18">
        <v>7610419.29</v>
      </c>
      <c r="E55" s="18">
        <v>0</v>
      </c>
      <c r="F55" s="18">
        <f t="shared" si="1"/>
        <v>923937.79</v>
      </c>
    </row>
    <row r="56" spans="1:6" x14ac:dyDescent="0.25">
      <c r="A56" s="21" t="s">
        <v>766</v>
      </c>
      <c r="B56" s="20" t="s">
        <v>512</v>
      </c>
      <c r="C56" s="18">
        <v>64849931.219999999</v>
      </c>
      <c r="D56" s="18">
        <v>53523983</v>
      </c>
      <c r="E56" s="18">
        <v>234452.9</v>
      </c>
      <c r="F56" s="18">
        <f t="shared" si="1"/>
        <v>11091495.32</v>
      </c>
    </row>
    <row r="57" spans="1:6" x14ac:dyDescent="0.25">
      <c r="A57" s="21" t="s">
        <v>765</v>
      </c>
      <c r="B57" s="20" t="s">
        <v>764</v>
      </c>
      <c r="C57" s="18">
        <v>28860225.219999999</v>
      </c>
      <c r="D57" s="18">
        <v>27151129.449999999</v>
      </c>
      <c r="E57" s="18">
        <v>170764.73</v>
      </c>
      <c r="F57" s="18">
        <f t="shared" si="1"/>
        <v>1538331.0399999991</v>
      </c>
    </row>
    <row r="58" spans="1:6" x14ac:dyDescent="0.25">
      <c r="A58" s="21" t="s">
        <v>763</v>
      </c>
      <c r="B58" s="20" t="s">
        <v>512</v>
      </c>
      <c r="C58" s="18">
        <v>64472878.450000003</v>
      </c>
      <c r="D58" s="18">
        <v>63372440.409999996</v>
      </c>
      <c r="E58" s="18">
        <v>71380.460000000006</v>
      </c>
      <c r="F58" s="18">
        <f t="shared" si="1"/>
        <v>1029057.5800000057</v>
      </c>
    </row>
    <row r="59" spans="1:6" x14ac:dyDescent="0.25">
      <c r="A59" s="21" t="s">
        <v>853</v>
      </c>
      <c r="B59" s="20" t="s">
        <v>852</v>
      </c>
      <c r="C59" s="18">
        <v>22904399.399999999</v>
      </c>
      <c r="D59" s="18">
        <v>22855771.300000001</v>
      </c>
      <c r="E59" s="18">
        <v>0</v>
      </c>
      <c r="F59" s="18">
        <f t="shared" si="1"/>
        <v>48628.099999997765</v>
      </c>
    </row>
    <row r="60" spans="1:6" x14ac:dyDescent="0.25">
      <c r="A60" s="21" t="s">
        <v>762</v>
      </c>
      <c r="B60" s="20" t="s">
        <v>761</v>
      </c>
      <c r="C60" s="18">
        <v>8505553.9000000004</v>
      </c>
      <c r="D60" s="18">
        <v>8371811.1600000001</v>
      </c>
      <c r="E60" s="18">
        <v>0</v>
      </c>
      <c r="F60" s="18">
        <f t="shared" si="1"/>
        <v>133742.74000000022</v>
      </c>
    </row>
    <row r="61" spans="1:6" x14ac:dyDescent="0.25">
      <c r="A61" s="43" t="s">
        <v>760</v>
      </c>
      <c r="B61" s="42" t="s">
        <v>512</v>
      </c>
      <c r="C61" s="41">
        <v>2017486.1</v>
      </c>
      <c r="D61" s="41">
        <v>1755036.06</v>
      </c>
      <c r="E61" s="41">
        <v>0</v>
      </c>
      <c r="F61" s="41">
        <f t="shared" si="1"/>
        <v>262450.04000000004</v>
      </c>
    </row>
    <row r="62" spans="1:6" x14ac:dyDescent="0.25">
      <c r="A62" s="137" t="s">
        <v>498</v>
      </c>
    </row>
    <row r="63" spans="1:6" ht="13.2" x14ac:dyDescent="0.25">
      <c r="A63" s="538" t="s">
        <v>851</v>
      </c>
      <c r="B63" s="539"/>
      <c r="C63" s="539"/>
      <c r="D63" s="539"/>
      <c r="E63" s="539"/>
      <c r="F63" s="539"/>
    </row>
    <row r="64" spans="1:6" x14ac:dyDescent="0.25">
      <c r="A64" s="5" t="s">
        <v>731</v>
      </c>
      <c r="B64" s="32" t="s">
        <v>531</v>
      </c>
      <c r="C64" s="4" t="s">
        <v>180</v>
      </c>
      <c r="D64" s="4" t="s">
        <v>4</v>
      </c>
      <c r="E64" s="4" t="s">
        <v>3</v>
      </c>
      <c r="F64" s="4" t="s">
        <v>57</v>
      </c>
    </row>
    <row r="65" spans="1:6" x14ac:dyDescent="0.25">
      <c r="A65" s="145" t="s">
        <v>798</v>
      </c>
      <c r="B65" s="28"/>
      <c r="C65" s="27" t="s">
        <v>52</v>
      </c>
      <c r="D65" s="27"/>
      <c r="E65" s="27" t="s">
        <v>530</v>
      </c>
      <c r="F65" s="27" t="s">
        <v>519</v>
      </c>
    </row>
    <row r="66" spans="1:6" x14ac:dyDescent="0.25">
      <c r="A66" s="144"/>
      <c r="B66" s="30" t="s">
        <v>838</v>
      </c>
      <c r="C66" s="143">
        <v>855691.99</v>
      </c>
      <c r="D66" s="143">
        <v>491112.42</v>
      </c>
      <c r="E66" s="143">
        <v>36562.04</v>
      </c>
      <c r="F66" s="143">
        <f t="shared" ref="F66:F82" si="2">C66-(D66+E66)</f>
        <v>328017.53000000003</v>
      </c>
    </row>
    <row r="67" spans="1:6" x14ac:dyDescent="0.25">
      <c r="A67" s="140" t="s">
        <v>774</v>
      </c>
      <c r="B67" s="139" t="s">
        <v>850</v>
      </c>
      <c r="C67" s="138">
        <v>55742.8</v>
      </c>
      <c r="D67" s="138">
        <v>8671.7999999999993</v>
      </c>
      <c r="E67" s="138">
        <v>27000</v>
      </c>
      <c r="F67" s="138">
        <f t="shared" si="2"/>
        <v>20071</v>
      </c>
    </row>
    <row r="68" spans="1:6" x14ac:dyDescent="0.25">
      <c r="A68" s="21" t="s">
        <v>494</v>
      </c>
      <c r="B68" s="20" t="s">
        <v>493</v>
      </c>
      <c r="C68" s="18">
        <v>22000</v>
      </c>
      <c r="D68" s="18">
        <v>0</v>
      </c>
      <c r="E68" s="18">
        <v>2000</v>
      </c>
      <c r="F68" s="18">
        <f t="shared" si="2"/>
        <v>20000</v>
      </c>
    </row>
    <row r="69" spans="1:6" x14ac:dyDescent="0.25">
      <c r="A69" s="21" t="s">
        <v>492</v>
      </c>
      <c r="B69" s="20" t="s">
        <v>491</v>
      </c>
      <c r="C69" s="18">
        <v>25000</v>
      </c>
      <c r="D69" s="18">
        <v>0</v>
      </c>
      <c r="E69" s="18">
        <v>25000</v>
      </c>
      <c r="F69" s="18">
        <f t="shared" si="2"/>
        <v>0</v>
      </c>
    </row>
    <row r="70" spans="1:6" x14ac:dyDescent="0.25">
      <c r="A70" s="21" t="s">
        <v>490</v>
      </c>
      <c r="B70" s="20" t="s">
        <v>511</v>
      </c>
      <c r="C70" s="18">
        <v>8742.7999999999993</v>
      </c>
      <c r="D70" s="18">
        <v>8671.7999999999993</v>
      </c>
      <c r="E70" s="18">
        <v>0</v>
      </c>
      <c r="F70" s="18">
        <f t="shared" si="2"/>
        <v>71</v>
      </c>
    </row>
    <row r="71" spans="1:6" x14ac:dyDescent="0.25">
      <c r="A71" s="140" t="s">
        <v>758</v>
      </c>
      <c r="B71" s="139" t="s">
        <v>849</v>
      </c>
      <c r="C71" s="138">
        <v>337945.41</v>
      </c>
      <c r="D71" s="138">
        <v>69195.850000000006</v>
      </c>
      <c r="E71" s="138">
        <v>9327.2099999999991</v>
      </c>
      <c r="F71" s="138">
        <f t="shared" si="2"/>
        <v>259422.34999999998</v>
      </c>
    </row>
    <row r="72" spans="1:6" x14ac:dyDescent="0.25">
      <c r="A72" s="21" t="s">
        <v>848</v>
      </c>
      <c r="B72" s="20" t="s">
        <v>847</v>
      </c>
      <c r="C72" s="18">
        <v>100000</v>
      </c>
      <c r="D72" s="18">
        <v>17313.939999999999</v>
      </c>
      <c r="E72" s="18">
        <v>2303.3200000000002</v>
      </c>
      <c r="F72" s="18">
        <f t="shared" si="2"/>
        <v>80382.740000000005</v>
      </c>
    </row>
    <row r="73" spans="1:6" x14ac:dyDescent="0.25">
      <c r="A73" s="21" t="s">
        <v>508</v>
      </c>
      <c r="B73" s="20" t="s">
        <v>507</v>
      </c>
      <c r="C73" s="18">
        <v>14087.89</v>
      </c>
      <c r="D73" s="18">
        <v>7063.32</v>
      </c>
      <c r="E73" s="18">
        <v>7023.89</v>
      </c>
      <c r="F73" s="18">
        <f t="shared" si="2"/>
        <v>0.68000000000029104</v>
      </c>
    </row>
    <row r="74" spans="1:6" ht="20.399999999999999" x14ac:dyDescent="0.25">
      <c r="A74" s="21" t="s">
        <v>846</v>
      </c>
      <c r="B74" s="20" t="s">
        <v>845</v>
      </c>
      <c r="C74" s="18">
        <v>32186.080000000002</v>
      </c>
      <c r="D74" s="18">
        <v>32184.15</v>
      </c>
      <c r="E74" s="18">
        <v>0</v>
      </c>
      <c r="F74" s="18">
        <f t="shared" si="2"/>
        <v>1.930000000000291</v>
      </c>
    </row>
    <row r="75" spans="1:6" x14ac:dyDescent="0.25">
      <c r="A75" s="21" t="s">
        <v>506</v>
      </c>
      <c r="B75" s="20" t="s">
        <v>505</v>
      </c>
      <c r="C75" s="18">
        <v>71101</v>
      </c>
      <c r="D75" s="18">
        <v>0</v>
      </c>
      <c r="E75" s="18">
        <v>0</v>
      </c>
      <c r="F75" s="18">
        <f t="shared" si="2"/>
        <v>71101</v>
      </c>
    </row>
    <row r="76" spans="1:6" x14ac:dyDescent="0.25">
      <c r="A76" s="21" t="s">
        <v>748</v>
      </c>
      <c r="B76" s="20" t="s">
        <v>747</v>
      </c>
      <c r="C76" s="18">
        <v>7864.44</v>
      </c>
      <c r="D76" s="18">
        <v>7864.44</v>
      </c>
      <c r="E76" s="18">
        <v>0</v>
      </c>
      <c r="F76" s="18">
        <f t="shared" si="2"/>
        <v>0</v>
      </c>
    </row>
    <row r="77" spans="1:6" x14ac:dyDescent="0.25">
      <c r="A77" s="21" t="s">
        <v>844</v>
      </c>
      <c r="B77" s="20" t="s">
        <v>549</v>
      </c>
      <c r="C77" s="18">
        <v>75000</v>
      </c>
      <c r="D77" s="18">
        <v>0</v>
      </c>
      <c r="E77" s="18">
        <v>0</v>
      </c>
      <c r="F77" s="18">
        <f t="shared" si="2"/>
        <v>75000</v>
      </c>
    </row>
    <row r="78" spans="1:6" x14ac:dyDescent="0.25">
      <c r="A78" s="21" t="s">
        <v>843</v>
      </c>
      <c r="B78" s="20" t="s">
        <v>842</v>
      </c>
      <c r="C78" s="18">
        <v>37706</v>
      </c>
      <c r="D78" s="18">
        <v>4770</v>
      </c>
      <c r="E78" s="18">
        <v>0</v>
      </c>
      <c r="F78" s="18">
        <f t="shared" si="2"/>
        <v>32936</v>
      </c>
    </row>
    <row r="79" spans="1:6" x14ac:dyDescent="0.25">
      <c r="A79" s="140" t="s">
        <v>746</v>
      </c>
      <c r="B79" s="139" t="s">
        <v>841</v>
      </c>
      <c r="C79" s="138"/>
      <c r="D79" s="138"/>
      <c r="E79" s="138"/>
      <c r="F79" s="138">
        <f t="shared" si="2"/>
        <v>0</v>
      </c>
    </row>
    <row r="80" spans="1:6" x14ac:dyDescent="0.25">
      <c r="A80" s="142" t="s">
        <v>744</v>
      </c>
      <c r="B80" s="141" t="s">
        <v>840</v>
      </c>
      <c r="C80" s="41">
        <v>462003.78</v>
      </c>
      <c r="D80" s="41">
        <v>413244.77</v>
      </c>
      <c r="E80" s="41">
        <v>234.83</v>
      </c>
      <c r="F80" s="41">
        <f t="shared" si="2"/>
        <v>48524.179999999993</v>
      </c>
    </row>
    <row r="81" spans="1:6" x14ac:dyDescent="0.25">
      <c r="A81" s="21" t="s">
        <v>502</v>
      </c>
      <c r="B81" s="20" t="s">
        <v>501</v>
      </c>
      <c r="C81" s="18">
        <v>459987.36</v>
      </c>
      <c r="D81" s="18">
        <v>413244.77</v>
      </c>
      <c r="E81" s="18">
        <v>234.83</v>
      </c>
      <c r="F81" s="18">
        <f t="shared" si="2"/>
        <v>46507.759999999951</v>
      </c>
    </row>
    <row r="82" spans="1:6" x14ac:dyDescent="0.25">
      <c r="A82" s="43" t="s">
        <v>500</v>
      </c>
      <c r="B82" s="42" t="s">
        <v>499</v>
      </c>
      <c r="C82" s="41">
        <v>2016.42</v>
      </c>
      <c r="D82" s="41">
        <v>0</v>
      </c>
      <c r="E82" s="41">
        <v>0</v>
      </c>
      <c r="F82" s="41">
        <f t="shared" si="2"/>
        <v>2016.42</v>
      </c>
    </row>
    <row r="83" spans="1:6" x14ac:dyDescent="0.25">
      <c r="A83" s="137" t="s">
        <v>498</v>
      </c>
    </row>
    <row r="84" spans="1:6" ht="13.2" x14ac:dyDescent="0.25">
      <c r="A84" s="538" t="s">
        <v>839</v>
      </c>
      <c r="B84" s="539"/>
      <c r="C84" s="539"/>
      <c r="D84" s="539"/>
      <c r="E84" s="539"/>
      <c r="F84" s="539"/>
    </row>
    <row r="85" spans="1:6" x14ac:dyDescent="0.25">
      <c r="A85" s="5" t="s">
        <v>731</v>
      </c>
      <c r="B85" s="32" t="s">
        <v>531</v>
      </c>
      <c r="C85" s="4" t="s">
        <v>180</v>
      </c>
      <c r="D85" s="4" t="s">
        <v>4</v>
      </c>
      <c r="E85" s="4" t="s">
        <v>3</v>
      </c>
      <c r="F85" s="4" t="s">
        <v>57</v>
      </c>
    </row>
    <row r="86" spans="1:6" x14ac:dyDescent="0.25">
      <c r="A86" s="31" t="s">
        <v>798</v>
      </c>
      <c r="B86" s="30"/>
      <c r="C86" s="29" t="s">
        <v>52</v>
      </c>
      <c r="D86" s="29"/>
      <c r="E86" s="29" t="s">
        <v>530</v>
      </c>
      <c r="F86" s="29" t="s">
        <v>519</v>
      </c>
    </row>
    <row r="87" spans="1:6" x14ac:dyDescent="0.25">
      <c r="A87" s="140" t="s">
        <v>772</v>
      </c>
      <c r="B87" s="139" t="s">
        <v>829</v>
      </c>
      <c r="C87" s="138">
        <v>1424701.79</v>
      </c>
      <c r="D87" s="138">
        <v>183625.45</v>
      </c>
      <c r="E87" s="138">
        <v>0</v>
      </c>
      <c r="F87" s="138">
        <f>C87-(D87+E87)</f>
        <v>1241076.3400000001</v>
      </c>
    </row>
    <row r="88" spans="1:6" x14ac:dyDescent="0.25">
      <c r="A88" s="21" t="s">
        <v>770</v>
      </c>
      <c r="B88" s="20" t="s">
        <v>767</v>
      </c>
      <c r="C88" s="18">
        <v>1234701.79</v>
      </c>
      <c r="D88" s="18">
        <v>0</v>
      </c>
      <c r="E88" s="18">
        <v>0</v>
      </c>
      <c r="F88" s="18">
        <f>C88-(D88+E88)</f>
        <v>1234701.79</v>
      </c>
    </row>
    <row r="89" spans="1:6" x14ac:dyDescent="0.25">
      <c r="A89" s="43" t="s">
        <v>765</v>
      </c>
      <c r="B89" s="42" t="s">
        <v>764</v>
      </c>
      <c r="C89" s="41">
        <v>190000</v>
      </c>
      <c r="D89" s="41">
        <v>183625.45</v>
      </c>
      <c r="E89" s="41">
        <v>0</v>
      </c>
      <c r="F89" s="41">
        <f>C89-(D89+E89)</f>
        <v>6374.5499999999884</v>
      </c>
    </row>
  </sheetData>
  <mergeCells count="6">
    <mergeCell ref="A84:F84"/>
    <mergeCell ref="A1:E1"/>
    <mergeCell ref="A2:E2"/>
    <mergeCell ref="A4:F4"/>
    <mergeCell ref="A37:F37"/>
    <mergeCell ref="A63:F63"/>
  </mergeCells>
  <printOptions horizontalCentered="1"/>
  <pageMargins left="0.39370078740157477" right="0.39370078740157477" top="0.39370078740157477" bottom="0.39370078740157477" header="0.19685039370078738" footer="0.19685039370078738"/>
  <pageSetup paperSize="9" scale="80" orientation="landscape" r:id="rId1"/>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dimension ref="A1:H34"/>
  <sheetViews>
    <sheetView showGridLines="0" view="pageBreakPreview" topLeftCell="B1" zoomScale="60" zoomScaleNormal="100" workbookViewId="0">
      <selection activeCell="E10" sqref="E10"/>
    </sheetView>
  </sheetViews>
  <sheetFormatPr baseColWidth="10" defaultRowHeight="13.2" x14ac:dyDescent="0.25"/>
  <cols>
    <col min="1" max="1" width="2.88671875" style="1" customWidth="1"/>
    <col min="2" max="2" width="4.33203125" style="1" customWidth="1"/>
    <col min="3" max="3" width="11.5546875" style="1"/>
    <col min="4" max="4" width="9.5546875" style="1" customWidth="1"/>
    <col min="5" max="5" width="22.44140625" style="1" customWidth="1"/>
    <col min="6" max="6" width="33.6640625" style="1" customWidth="1"/>
    <col min="7" max="8" width="10.6640625" style="1" customWidth="1"/>
    <col min="9" max="16384" width="11.5546875" style="1"/>
  </cols>
  <sheetData>
    <row r="1" spans="1:8" s="280" customFormat="1" ht="15.6" x14ac:dyDescent="0.3">
      <c r="A1" s="281"/>
      <c r="B1" s="334" t="s">
        <v>1188</v>
      </c>
      <c r="C1" s="334"/>
      <c r="D1" s="334"/>
      <c r="E1" s="334"/>
      <c r="F1" s="334"/>
      <c r="G1" s="334"/>
      <c r="H1" s="335"/>
    </row>
    <row r="2" spans="1:8" ht="13.8" thickBot="1" x14ac:dyDescent="0.3"/>
    <row r="3" spans="1:8" s="279" customFormat="1" ht="16.2" thickTop="1" x14ac:dyDescent="0.3">
      <c r="B3" s="293" t="s">
        <v>1187</v>
      </c>
      <c r="C3" s="294"/>
      <c r="D3" s="294"/>
      <c r="E3" s="294"/>
      <c r="F3" s="294"/>
      <c r="G3" s="294"/>
      <c r="H3" s="295"/>
    </row>
    <row r="4" spans="1:8" s="279" customFormat="1" ht="15" x14ac:dyDescent="0.25">
      <c r="B4" s="296" t="s">
        <v>1186</v>
      </c>
      <c r="C4" s="297"/>
      <c r="D4" s="297"/>
      <c r="E4" s="297"/>
      <c r="F4" s="297"/>
      <c r="G4" s="297"/>
      <c r="H4" s="298"/>
    </row>
    <row r="5" spans="1:8" s="279" customFormat="1" ht="15" x14ac:dyDescent="0.25">
      <c r="B5" s="296" t="s">
        <v>1185</v>
      </c>
      <c r="C5" s="297"/>
      <c r="D5" s="297"/>
      <c r="E5" s="297"/>
      <c r="F5" s="297"/>
      <c r="G5" s="297"/>
      <c r="H5" s="298"/>
    </row>
    <row r="6" spans="1:8" s="279" customFormat="1" ht="15.6" x14ac:dyDescent="0.3">
      <c r="B6" s="299" t="s">
        <v>1184</v>
      </c>
      <c r="C6" s="297"/>
      <c r="D6" s="297"/>
      <c r="E6" s="297"/>
      <c r="F6" s="297"/>
      <c r="G6" s="297"/>
      <c r="H6" s="298"/>
    </row>
    <row r="7" spans="1:8" s="279" customFormat="1" ht="15" x14ac:dyDescent="0.25">
      <c r="B7" s="296" t="s">
        <v>1183</v>
      </c>
      <c r="C7" s="297"/>
      <c r="D7" s="297"/>
      <c r="E7" s="297"/>
      <c r="F7" s="297"/>
      <c r="G7" s="297"/>
      <c r="H7" s="298"/>
    </row>
    <row r="8" spans="1:8" s="279" customFormat="1" ht="15" x14ac:dyDescent="0.25">
      <c r="B8" s="296" t="s">
        <v>1182</v>
      </c>
      <c r="C8" s="297"/>
      <c r="D8" s="297"/>
      <c r="E8" s="297"/>
      <c r="F8" s="297"/>
      <c r="G8" s="297"/>
      <c r="H8" s="298"/>
    </row>
    <row r="9" spans="1:8" s="279" customFormat="1" ht="15" x14ac:dyDescent="0.25">
      <c r="B9" s="296" t="s">
        <v>1181</v>
      </c>
      <c r="C9" s="297"/>
      <c r="D9" s="297"/>
      <c r="E9" s="297"/>
      <c r="F9" s="297"/>
      <c r="G9" s="297"/>
      <c r="H9" s="298"/>
    </row>
    <row r="10" spans="1:8" s="279" customFormat="1" ht="15" x14ac:dyDescent="0.25">
      <c r="B10" s="296" t="s">
        <v>1165</v>
      </c>
      <c r="C10" s="297"/>
      <c r="D10" s="297"/>
      <c r="E10" s="297"/>
      <c r="F10" s="297"/>
      <c r="G10" s="297"/>
      <c r="H10" s="298"/>
    </row>
    <row r="11" spans="1:8" s="279" customFormat="1" ht="15" x14ac:dyDescent="0.25">
      <c r="B11" s="296" t="s">
        <v>1180</v>
      </c>
      <c r="C11" s="297"/>
      <c r="D11" s="297"/>
      <c r="E11" s="297"/>
      <c r="F11" s="297"/>
      <c r="G11" s="297"/>
      <c r="H11" s="298"/>
    </row>
    <row r="12" spans="1:8" s="279" customFormat="1" ht="15" x14ac:dyDescent="0.25">
      <c r="B12" s="296" t="s">
        <v>882</v>
      </c>
      <c r="C12" s="297"/>
      <c r="D12" s="297"/>
      <c r="E12" s="297"/>
      <c r="F12" s="297"/>
      <c r="G12" s="297"/>
      <c r="H12" s="298"/>
    </row>
    <row r="13" spans="1:8" s="279" customFormat="1" ht="15" x14ac:dyDescent="0.25">
      <c r="B13" s="296" t="s">
        <v>1179</v>
      </c>
      <c r="C13" s="297"/>
      <c r="D13" s="297"/>
      <c r="E13" s="297"/>
      <c r="F13" s="297"/>
      <c r="G13" s="297"/>
      <c r="H13" s="298"/>
    </row>
    <row r="14" spans="1:8" s="279" customFormat="1" ht="15.6" x14ac:dyDescent="0.3">
      <c r="B14" s="299" t="s">
        <v>1178</v>
      </c>
      <c r="C14" s="297"/>
      <c r="D14" s="297"/>
      <c r="E14" s="297"/>
      <c r="F14" s="297"/>
      <c r="G14" s="297"/>
      <c r="H14" s="298"/>
    </row>
    <row r="15" spans="1:8" s="279" customFormat="1" ht="15" x14ac:dyDescent="0.25">
      <c r="B15" s="296" t="s">
        <v>1177</v>
      </c>
      <c r="C15" s="297"/>
      <c r="D15" s="297"/>
      <c r="E15" s="297"/>
      <c r="F15" s="297"/>
      <c r="G15" s="297"/>
      <c r="H15" s="298"/>
    </row>
    <row r="16" spans="1:8" s="279" customFormat="1" ht="15" x14ac:dyDescent="0.25">
      <c r="B16" s="296" t="s">
        <v>1164</v>
      </c>
      <c r="C16" s="297"/>
      <c r="D16" s="297"/>
      <c r="E16" s="297"/>
      <c r="F16" s="297"/>
      <c r="G16" s="297"/>
      <c r="H16" s="298"/>
    </row>
    <row r="17" spans="2:8" s="279" customFormat="1" ht="15" x14ac:dyDescent="0.25">
      <c r="B17" s="296" t="s">
        <v>1176</v>
      </c>
      <c r="C17" s="297"/>
      <c r="D17" s="297"/>
      <c r="E17" s="297"/>
      <c r="F17" s="297"/>
      <c r="G17" s="297"/>
      <c r="H17" s="298"/>
    </row>
    <row r="18" spans="2:8" s="279" customFormat="1" ht="15" x14ac:dyDescent="0.25">
      <c r="B18" s="296" t="s">
        <v>1175</v>
      </c>
      <c r="C18" s="297"/>
      <c r="D18" s="297"/>
      <c r="E18" s="297"/>
      <c r="F18" s="297"/>
      <c r="G18" s="297"/>
      <c r="H18" s="298"/>
    </row>
    <row r="19" spans="2:8" s="279" customFormat="1" ht="15" x14ac:dyDescent="0.25">
      <c r="B19" s="296" t="s">
        <v>1174</v>
      </c>
      <c r="C19" s="297"/>
      <c r="D19" s="297"/>
      <c r="E19" s="297"/>
      <c r="F19" s="297"/>
      <c r="G19" s="297"/>
      <c r="H19" s="298"/>
    </row>
    <row r="20" spans="2:8" s="279" customFormat="1" ht="15" x14ac:dyDescent="0.25">
      <c r="B20" s="296" t="s">
        <v>1173</v>
      </c>
      <c r="C20" s="297"/>
      <c r="D20" s="297"/>
      <c r="E20" s="297"/>
      <c r="F20" s="297"/>
      <c r="G20" s="297"/>
      <c r="H20" s="298"/>
    </row>
    <row r="21" spans="2:8" s="279" customFormat="1" ht="15" x14ac:dyDescent="0.25">
      <c r="B21" s="296" t="s">
        <v>1172</v>
      </c>
      <c r="C21" s="297"/>
      <c r="D21" s="297"/>
      <c r="E21" s="297"/>
      <c r="F21" s="297"/>
      <c r="G21" s="297"/>
      <c r="H21" s="298"/>
    </row>
    <row r="22" spans="2:8" s="279" customFormat="1" ht="15" x14ac:dyDescent="0.25">
      <c r="B22" s="296" t="s">
        <v>1171</v>
      </c>
      <c r="C22" s="297"/>
      <c r="D22" s="297"/>
      <c r="E22" s="297"/>
      <c r="F22" s="297"/>
      <c r="G22" s="297"/>
      <c r="H22" s="298"/>
    </row>
    <row r="23" spans="2:8" s="279" customFormat="1" ht="15" x14ac:dyDescent="0.25">
      <c r="B23" s="296" t="s">
        <v>1170</v>
      </c>
      <c r="C23" s="297"/>
      <c r="D23" s="297"/>
      <c r="E23" s="297"/>
      <c r="F23" s="297"/>
      <c r="G23" s="297"/>
      <c r="H23" s="298"/>
    </row>
    <row r="24" spans="2:8" s="279" customFormat="1" ht="15" x14ac:dyDescent="0.25">
      <c r="B24" s="296" t="s">
        <v>1169</v>
      </c>
      <c r="C24" s="297"/>
      <c r="D24" s="297"/>
      <c r="E24" s="297"/>
      <c r="F24" s="297"/>
      <c r="G24" s="297"/>
      <c r="H24" s="298"/>
    </row>
    <row r="25" spans="2:8" s="279" customFormat="1" ht="15" x14ac:dyDescent="0.25">
      <c r="B25" s="296" t="s">
        <v>1168</v>
      </c>
      <c r="C25" s="297"/>
      <c r="D25" s="297"/>
      <c r="E25" s="297"/>
      <c r="F25" s="297"/>
      <c r="G25" s="297"/>
      <c r="H25" s="298"/>
    </row>
    <row r="26" spans="2:8" s="279" customFormat="1" ht="15" x14ac:dyDescent="0.25">
      <c r="B26" s="296" t="s">
        <v>1167</v>
      </c>
      <c r="C26" s="297"/>
      <c r="D26" s="297"/>
      <c r="E26" s="297"/>
      <c r="F26" s="297"/>
      <c r="G26" s="297"/>
      <c r="H26" s="298"/>
    </row>
    <row r="27" spans="2:8" s="279" customFormat="1" ht="15" x14ac:dyDescent="0.25">
      <c r="B27" s="296" t="s">
        <v>1166</v>
      </c>
      <c r="C27" s="297"/>
      <c r="D27" s="297"/>
      <c r="E27" s="297"/>
      <c r="F27" s="297"/>
      <c r="G27" s="297"/>
      <c r="H27" s="298"/>
    </row>
    <row r="28" spans="2:8" s="279" customFormat="1" ht="15" x14ac:dyDescent="0.25">
      <c r="B28" s="296" t="s">
        <v>1165</v>
      </c>
      <c r="C28" s="297"/>
      <c r="D28" s="297"/>
      <c r="E28" s="297"/>
      <c r="F28" s="297"/>
      <c r="G28" s="297"/>
      <c r="H28" s="298"/>
    </row>
    <row r="29" spans="2:8" s="279" customFormat="1" ht="15" x14ac:dyDescent="0.25">
      <c r="B29" s="296" t="s">
        <v>1164</v>
      </c>
      <c r="C29" s="297"/>
      <c r="D29" s="297"/>
      <c r="E29" s="297"/>
      <c r="F29" s="297"/>
      <c r="G29" s="297"/>
      <c r="H29" s="298"/>
    </row>
    <row r="30" spans="2:8" s="279" customFormat="1" ht="15" x14ac:dyDescent="0.25">
      <c r="B30" s="296" t="s">
        <v>1163</v>
      </c>
      <c r="C30" s="297"/>
      <c r="D30" s="297"/>
      <c r="E30" s="297"/>
      <c r="F30" s="297"/>
      <c r="G30" s="297"/>
      <c r="H30" s="298"/>
    </row>
    <row r="31" spans="2:8" s="279" customFormat="1" ht="15" x14ac:dyDescent="0.25">
      <c r="B31" s="296" t="s">
        <v>1162</v>
      </c>
      <c r="C31" s="297"/>
      <c r="D31" s="297"/>
      <c r="E31" s="297"/>
      <c r="F31" s="297"/>
      <c r="G31" s="297"/>
      <c r="H31" s="298"/>
    </row>
    <row r="32" spans="2:8" s="279" customFormat="1" ht="15" x14ac:dyDescent="0.25">
      <c r="B32" s="296" t="s">
        <v>1161</v>
      </c>
      <c r="C32" s="297"/>
      <c r="D32" s="297"/>
      <c r="E32" s="297"/>
      <c r="F32" s="297"/>
      <c r="G32" s="297"/>
      <c r="H32" s="298"/>
    </row>
    <row r="33" spans="2:8" s="279" customFormat="1" ht="15.6" thickBot="1" x14ac:dyDescent="0.3">
      <c r="B33" s="300" t="s">
        <v>1160</v>
      </c>
      <c r="C33" s="301"/>
      <c r="D33" s="301"/>
      <c r="E33" s="301"/>
      <c r="F33" s="301"/>
      <c r="G33" s="301"/>
      <c r="H33" s="302"/>
    </row>
    <row r="34" spans="2:8" ht="13.8" thickTop="1" x14ac:dyDescent="0.25"/>
  </sheetData>
  <mergeCells count="1">
    <mergeCell ref="B1:H1"/>
  </mergeCells>
  <printOptions horizontalCentered="1" verticalCentered="1"/>
  <pageMargins left="0.78740157480314965" right="0.78740157480314965" top="0.31496062992125984" bottom="0.39370078740157483" header="0.43307086614173229" footer="0.39370078740157483"/>
  <pageSetup paperSize="9" scale="80"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zoomScaleNormal="100" workbookViewId="0">
      <selection activeCell="A33" sqref="A33:A37 B41"/>
    </sheetView>
  </sheetViews>
  <sheetFormatPr baseColWidth="10" defaultRowHeight="10.199999999999999" x14ac:dyDescent="0.25"/>
  <cols>
    <col min="1" max="1" width="5.33203125" style="3" bestFit="1" customWidth="1"/>
    <col min="2" max="2" width="33.21875" style="3" bestFit="1" customWidth="1"/>
    <col min="3" max="3" width="13.33203125" style="3" bestFit="1" customWidth="1"/>
    <col min="4" max="4" width="11.5546875" style="3"/>
    <col min="5" max="5" width="12.44140625" style="3" bestFit="1" customWidth="1"/>
    <col min="6" max="6" width="9.21875" style="3" bestFit="1" customWidth="1"/>
    <col min="7" max="7" width="11" style="3" bestFit="1" customWidth="1"/>
    <col min="8" max="16384" width="11.5546875" style="3"/>
  </cols>
  <sheetData>
    <row r="1" spans="1:7" ht="15" customHeight="1" x14ac:dyDescent="0.25">
      <c r="A1" s="437" t="s">
        <v>67</v>
      </c>
      <c r="B1" s="436"/>
      <c r="C1" s="436"/>
      <c r="D1" s="436"/>
      <c r="E1" s="436"/>
      <c r="F1" s="436"/>
      <c r="G1" s="33" t="s">
        <v>66</v>
      </c>
    </row>
    <row r="2" spans="1:7" ht="15" customHeight="1" x14ac:dyDescent="0.25">
      <c r="A2" s="437" t="s">
        <v>837</v>
      </c>
      <c r="B2" s="436"/>
      <c r="C2" s="436"/>
      <c r="D2" s="436"/>
      <c r="E2" s="436"/>
      <c r="F2" s="436"/>
      <c r="G2" s="33" t="s">
        <v>836</v>
      </c>
    </row>
    <row r="3" spans="1:7" ht="4.95" customHeight="1" x14ac:dyDescent="0.25">
      <c r="A3" s="472"/>
      <c r="B3" s="473"/>
      <c r="C3" s="473"/>
      <c r="D3" s="473"/>
      <c r="E3" s="473"/>
      <c r="F3" s="473"/>
      <c r="G3" s="136"/>
    </row>
    <row r="4" spans="1:7" ht="13.2" x14ac:dyDescent="0.25">
      <c r="A4" s="135"/>
      <c r="B4" s="544" t="s">
        <v>835</v>
      </c>
      <c r="C4" s="545"/>
      <c r="D4" s="545"/>
      <c r="E4" s="545"/>
      <c r="F4" s="545"/>
    </row>
    <row r="5" spans="1:7" ht="13.2" x14ac:dyDescent="0.25">
      <c r="A5" s="135"/>
      <c r="B5" s="542" t="s">
        <v>834</v>
      </c>
      <c r="C5" s="543"/>
      <c r="D5" s="543"/>
      <c r="E5" s="543"/>
      <c r="F5" s="543"/>
      <c r="G5" s="543"/>
    </row>
    <row r="6" spans="1:7" ht="13.2" x14ac:dyDescent="0.25">
      <c r="A6" s="135"/>
      <c r="B6" s="542" t="s">
        <v>833</v>
      </c>
      <c r="C6" s="543"/>
      <c r="D6" s="543"/>
      <c r="E6" s="543"/>
      <c r="F6" s="543"/>
      <c r="G6" s="543"/>
    </row>
    <row r="7" spans="1:7" ht="13.2" x14ac:dyDescent="0.25">
      <c r="A7" s="472" t="s">
        <v>0</v>
      </c>
      <c r="B7" s="473"/>
      <c r="C7" s="473"/>
      <c r="D7" s="473"/>
      <c r="E7" s="473"/>
      <c r="F7" s="473"/>
      <c r="G7" s="473"/>
    </row>
    <row r="8" spans="1:7" ht="13.2" x14ac:dyDescent="0.25">
      <c r="A8" s="4"/>
      <c r="B8" s="134"/>
      <c r="C8" s="411" t="s">
        <v>822</v>
      </c>
      <c r="D8" s="540"/>
      <c r="E8" s="540"/>
      <c r="F8" s="541"/>
      <c r="G8" s="133" t="s">
        <v>821</v>
      </c>
    </row>
    <row r="9" spans="1:7" x14ac:dyDescent="0.25">
      <c r="A9" s="29"/>
      <c r="B9" s="29"/>
      <c r="C9" s="29" t="s">
        <v>180</v>
      </c>
      <c r="D9" s="29" t="s">
        <v>820</v>
      </c>
      <c r="E9" s="29" t="s">
        <v>3</v>
      </c>
      <c r="F9" s="29" t="s">
        <v>59</v>
      </c>
      <c r="G9" s="29" t="s">
        <v>730</v>
      </c>
    </row>
    <row r="10" spans="1:7" x14ac:dyDescent="0.25">
      <c r="A10" s="29" t="s">
        <v>832</v>
      </c>
      <c r="B10" s="29" t="s">
        <v>60</v>
      </c>
      <c r="C10" s="29" t="s">
        <v>52</v>
      </c>
      <c r="D10" s="29" t="s">
        <v>818</v>
      </c>
      <c r="E10" s="29" t="s">
        <v>817</v>
      </c>
      <c r="F10" s="29" t="s">
        <v>178</v>
      </c>
      <c r="G10" s="29" t="s">
        <v>816</v>
      </c>
    </row>
    <row r="11" spans="1:7" x14ac:dyDescent="0.25">
      <c r="A11" s="29"/>
      <c r="B11" s="29"/>
      <c r="C11" s="29"/>
      <c r="D11" s="29"/>
      <c r="E11" s="29"/>
      <c r="F11" s="29"/>
      <c r="G11" s="29"/>
    </row>
    <row r="12" spans="1:7" x14ac:dyDescent="0.25">
      <c r="A12" s="27"/>
      <c r="B12" s="27"/>
      <c r="C12" s="27"/>
      <c r="D12" s="27"/>
      <c r="E12" s="27"/>
      <c r="F12" s="27"/>
      <c r="G12" s="27"/>
    </row>
    <row r="13" spans="1:7" x14ac:dyDescent="0.25">
      <c r="A13" s="34"/>
      <c r="B13" s="34" t="s">
        <v>0</v>
      </c>
      <c r="C13" s="97">
        <v>0</v>
      </c>
      <c r="D13" s="97">
        <v>0</v>
      </c>
      <c r="E13" s="97">
        <v>0</v>
      </c>
      <c r="F13" s="97">
        <f t="shared" ref="F13:F21" si="0">C13-D13-E13</f>
        <v>0</v>
      </c>
      <c r="G13" s="97">
        <v>0</v>
      </c>
    </row>
    <row r="14" spans="1:7" x14ac:dyDescent="0.25">
      <c r="A14" s="34">
        <v>20</v>
      </c>
      <c r="B14" s="34" t="s">
        <v>831</v>
      </c>
      <c r="C14" s="97">
        <v>0</v>
      </c>
      <c r="D14" s="97">
        <v>0</v>
      </c>
      <c r="E14" s="97">
        <v>0</v>
      </c>
      <c r="F14" s="97">
        <f t="shared" si="0"/>
        <v>0</v>
      </c>
      <c r="G14" s="97">
        <v>0</v>
      </c>
    </row>
    <row r="15" spans="1:7" x14ac:dyDescent="0.25">
      <c r="A15" s="132" t="s">
        <v>830</v>
      </c>
      <c r="B15" s="132"/>
      <c r="C15" s="97">
        <v>0</v>
      </c>
      <c r="D15" s="97">
        <v>0</v>
      </c>
      <c r="E15" s="97">
        <v>0</v>
      </c>
      <c r="F15" s="97">
        <f t="shared" si="0"/>
        <v>0</v>
      </c>
      <c r="G15" s="97">
        <v>0</v>
      </c>
    </row>
    <row r="16" spans="1:7" x14ac:dyDescent="0.25">
      <c r="A16" s="34">
        <v>204</v>
      </c>
      <c r="B16" s="34" t="s">
        <v>829</v>
      </c>
      <c r="C16" s="97">
        <v>0</v>
      </c>
      <c r="D16" s="97">
        <v>0</v>
      </c>
      <c r="E16" s="97">
        <v>0</v>
      </c>
      <c r="F16" s="97">
        <f t="shared" si="0"/>
        <v>0</v>
      </c>
      <c r="G16" s="97">
        <v>0</v>
      </c>
    </row>
    <row r="17" spans="1:7" x14ac:dyDescent="0.25">
      <c r="A17" s="132" t="s">
        <v>828</v>
      </c>
      <c r="B17" s="132"/>
      <c r="C17" s="97">
        <v>0</v>
      </c>
      <c r="D17" s="97">
        <v>0</v>
      </c>
      <c r="E17" s="97">
        <v>0</v>
      </c>
      <c r="F17" s="97">
        <f t="shared" si="0"/>
        <v>0</v>
      </c>
      <c r="G17" s="97">
        <v>0</v>
      </c>
    </row>
    <row r="18" spans="1:7" x14ac:dyDescent="0.25">
      <c r="A18" s="34">
        <v>21</v>
      </c>
      <c r="B18" s="34" t="s">
        <v>827</v>
      </c>
      <c r="C18" s="97">
        <v>0</v>
      </c>
      <c r="D18" s="97">
        <v>0</v>
      </c>
      <c r="E18" s="97">
        <v>0</v>
      </c>
      <c r="F18" s="97">
        <f t="shared" si="0"/>
        <v>0</v>
      </c>
      <c r="G18" s="97">
        <v>0</v>
      </c>
    </row>
    <row r="19" spans="1:7" x14ac:dyDescent="0.25">
      <c r="A19" s="132" t="s">
        <v>826</v>
      </c>
      <c r="B19" s="132"/>
      <c r="C19" s="97">
        <v>0</v>
      </c>
      <c r="D19" s="97">
        <v>0</v>
      </c>
      <c r="E19" s="97">
        <v>0</v>
      </c>
      <c r="F19" s="97">
        <f t="shared" si="0"/>
        <v>0</v>
      </c>
      <c r="G19" s="97">
        <v>0</v>
      </c>
    </row>
    <row r="20" spans="1:7" x14ac:dyDescent="0.25">
      <c r="A20" s="34">
        <v>23</v>
      </c>
      <c r="B20" s="34" t="s">
        <v>825</v>
      </c>
      <c r="C20" s="97">
        <v>0</v>
      </c>
      <c r="D20" s="97">
        <v>0</v>
      </c>
      <c r="E20" s="97">
        <v>0</v>
      </c>
      <c r="F20" s="97">
        <f t="shared" si="0"/>
        <v>0</v>
      </c>
      <c r="G20" s="97">
        <v>0</v>
      </c>
    </row>
    <row r="21" spans="1:7" x14ac:dyDescent="0.25">
      <c r="A21" s="132" t="s">
        <v>824</v>
      </c>
      <c r="B21" s="132"/>
      <c r="C21" s="97">
        <v>0</v>
      </c>
      <c r="D21" s="97">
        <v>0</v>
      </c>
      <c r="E21" s="97">
        <v>0</v>
      </c>
      <c r="F21" s="97">
        <f t="shared" si="0"/>
        <v>0</v>
      </c>
      <c r="G21" s="97">
        <v>0</v>
      </c>
    </row>
    <row r="23" spans="1:7" ht="13.2" x14ac:dyDescent="0.25">
      <c r="A23" s="472" t="s">
        <v>823</v>
      </c>
      <c r="B23" s="473"/>
      <c r="C23" s="473"/>
      <c r="D23" s="473"/>
      <c r="E23" s="473"/>
      <c r="F23" s="473"/>
      <c r="G23" s="473"/>
    </row>
    <row r="24" spans="1:7" ht="13.2" x14ac:dyDescent="0.25">
      <c r="A24" s="4"/>
      <c r="B24" s="134"/>
      <c r="C24" s="411" t="s">
        <v>822</v>
      </c>
      <c r="D24" s="540"/>
      <c r="E24" s="540"/>
      <c r="F24" s="541"/>
      <c r="G24" s="133" t="s">
        <v>821</v>
      </c>
    </row>
    <row r="25" spans="1:7" x14ac:dyDescent="0.25">
      <c r="A25" s="29"/>
      <c r="B25" s="29"/>
      <c r="C25" s="29" t="s">
        <v>180</v>
      </c>
      <c r="D25" s="29" t="s">
        <v>820</v>
      </c>
      <c r="E25" s="29" t="s">
        <v>3</v>
      </c>
      <c r="F25" s="29" t="s">
        <v>59</v>
      </c>
      <c r="G25" s="29" t="s">
        <v>730</v>
      </c>
    </row>
    <row r="26" spans="1:7" x14ac:dyDescent="0.25">
      <c r="A26" s="29"/>
      <c r="B26" s="29" t="s">
        <v>819</v>
      </c>
      <c r="C26" s="29" t="s">
        <v>52</v>
      </c>
      <c r="D26" s="29" t="s">
        <v>818</v>
      </c>
      <c r="E26" s="29" t="s">
        <v>817</v>
      </c>
      <c r="F26" s="29" t="s">
        <v>178</v>
      </c>
      <c r="G26" s="29" t="s">
        <v>816</v>
      </c>
    </row>
    <row r="27" spans="1:7" x14ac:dyDescent="0.25">
      <c r="A27" s="27"/>
      <c r="B27" s="27"/>
      <c r="C27" s="27"/>
      <c r="D27" s="27"/>
      <c r="E27" s="27"/>
      <c r="F27" s="27"/>
      <c r="G27" s="27"/>
    </row>
    <row r="28" spans="1:7" x14ac:dyDescent="0.25">
      <c r="A28" s="34"/>
      <c r="B28" s="34" t="s">
        <v>815</v>
      </c>
      <c r="C28" s="97">
        <v>0</v>
      </c>
      <c r="D28" s="97">
        <v>0</v>
      </c>
      <c r="E28" s="97">
        <v>0</v>
      </c>
      <c r="F28" s="97">
        <f>C28-D28-E28</f>
        <v>0</v>
      </c>
      <c r="G28" s="97">
        <v>0</v>
      </c>
    </row>
    <row r="29" spans="1:7" x14ac:dyDescent="0.25">
      <c r="A29" s="34">
        <v>13</v>
      </c>
      <c r="B29" s="34" t="s">
        <v>814</v>
      </c>
      <c r="C29" s="97">
        <v>0</v>
      </c>
      <c r="D29" s="97">
        <v>0</v>
      </c>
      <c r="E29" s="97">
        <v>0</v>
      </c>
      <c r="F29" s="97">
        <f>C29-D29-E29</f>
        <v>0</v>
      </c>
      <c r="G29" s="97">
        <v>0</v>
      </c>
    </row>
    <row r="30" spans="1:7" x14ac:dyDescent="0.25">
      <c r="A30" s="132" t="s">
        <v>813</v>
      </c>
      <c r="B30" s="132"/>
      <c r="C30" s="97">
        <v>0</v>
      </c>
      <c r="D30" s="97">
        <v>0</v>
      </c>
      <c r="E30" s="97">
        <v>0</v>
      </c>
      <c r="F30" s="97">
        <f>C30-D30-E30</f>
        <v>0</v>
      </c>
      <c r="G30" s="97">
        <v>0</v>
      </c>
    </row>
    <row r="31" spans="1:7" x14ac:dyDescent="0.25">
      <c r="A31" s="34">
        <v>16</v>
      </c>
      <c r="B31" s="34" t="s">
        <v>778</v>
      </c>
      <c r="C31" s="97">
        <v>0</v>
      </c>
      <c r="D31" s="97">
        <v>0</v>
      </c>
      <c r="E31" s="97">
        <v>0</v>
      </c>
      <c r="F31" s="97">
        <f>C31-D31-E31</f>
        <v>0</v>
      </c>
      <c r="G31" s="97">
        <v>0</v>
      </c>
    </row>
    <row r="32" spans="1:7" x14ac:dyDescent="0.25">
      <c r="A32" s="132" t="s">
        <v>812</v>
      </c>
      <c r="B32" s="132"/>
      <c r="C32" s="97">
        <v>0</v>
      </c>
      <c r="D32" s="97">
        <v>0</v>
      </c>
      <c r="E32" s="97">
        <v>0</v>
      </c>
      <c r="F32" s="97">
        <f>C32-D32-E32</f>
        <v>0</v>
      </c>
      <c r="G32" s="97">
        <v>0</v>
      </c>
    </row>
    <row r="33" spans="1:4" x14ac:dyDescent="0.25">
      <c r="A33" s="7"/>
    </row>
    <row r="34" spans="1:4" x14ac:dyDescent="0.25">
      <c r="A34" s="7" t="s">
        <v>742</v>
      </c>
    </row>
    <row r="35" spans="1:4" x14ac:dyDescent="0.25">
      <c r="A35" s="7" t="s">
        <v>811</v>
      </c>
    </row>
    <row r="36" spans="1:4" x14ac:dyDescent="0.25">
      <c r="A36" s="7" t="s">
        <v>810</v>
      </c>
    </row>
    <row r="37" spans="1:4" x14ac:dyDescent="0.25">
      <c r="A37" s="7"/>
    </row>
    <row r="38" spans="1:4" x14ac:dyDescent="0.25">
      <c r="B38" s="33" t="s">
        <v>809</v>
      </c>
      <c r="C38" s="33" t="s">
        <v>808</v>
      </c>
      <c r="D38" s="33" t="s">
        <v>807</v>
      </c>
    </row>
    <row r="39" spans="1:4" x14ac:dyDescent="0.25">
      <c r="B39" s="33" t="s">
        <v>806</v>
      </c>
      <c r="C39" s="131">
        <v>0</v>
      </c>
      <c r="D39" s="131">
        <v>0</v>
      </c>
    </row>
    <row r="41" spans="1:4" x14ac:dyDescent="0.25">
      <c r="B41" s="7" t="s">
        <v>805</v>
      </c>
    </row>
  </sheetData>
  <mergeCells count="10">
    <mergeCell ref="B4:F4"/>
    <mergeCell ref="A1:F1"/>
    <mergeCell ref="A2:F2"/>
    <mergeCell ref="A3:F3"/>
    <mergeCell ref="A23:G23"/>
    <mergeCell ref="C24:F24"/>
    <mergeCell ref="A7:G7"/>
    <mergeCell ref="C8:F8"/>
    <mergeCell ref="B6:G6"/>
    <mergeCell ref="B5:G5"/>
  </mergeCells>
  <printOptions horizontalCentered="1"/>
  <pageMargins left="0.39370078740157477" right="0.39370078740157477" top="0.39370078740157477" bottom="0.39370078740157477" header="0.19685039370078738" footer="0.19685039370078738"/>
  <pageSetup paperSize="9"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view="pageBreakPreview" topLeftCell="A28" zoomScale="60" zoomScaleNormal="100" workbookViewId="0">
      <selection activeCell="F48" sqref="F48"/>
    </sheetView>
  </sheetViews>
  <sheetFormatPr baseColWidth="10" defaultRowHeight="10.199999999999999" x14ac:dyDescent="0.25"/>
  <cols>
    <col min="1" max="1" width="10.77734375" style="44" customWidth="1"/>
    <col min="2" max="2" width="60.77734375" style="118" customWidth="1"/>
    <col min="3" max="3" width="13.33203125" style="44" bestFit="1" customWidth="1"/>
    <col min="4" max="4" width="10.6640625" style="44" bestFit="1" customWidth="1"/>
    <col min="5" max="5" width="12.44140625" style="44" bestFit="1" customWidth="1"/>
    <col min="6" max="6" width="10.6640625" style="44" bestFit="1" customWidth="1"/>
    <col min="7" max="16384" width="11.5546875" style="44"/>
  </cols>
  <sheetData>
    <row r="1" spans="1:6" ht="13.2" x14ac:dyDescent="0.25">
      <c r="A1" s="507" t="s">
        <v>67</v>
      </c>
      <c r="B1" s="508"/>
      <c r="C1" s="508"/>
      <c r="D1" s="508"/>
      <c r="E1" s="508"/>
      <c r="F1" s="68" t="s">
        <v>66</v>
      </c>
    </row>
    <row r="2" spans="1:6" ht="13.2" x14ac:dyDescent="0.25">
      <c r="A2" s="547" t="s">
        <v>804</v>
      </c>
      <c r="B2" s="548"/>
      <c r="C2" s="548"/>
      <c r="D2" s="548"/>
      <c r="E2" s="548"/>
      <c r="F2" s="75"/>
    </row>
    <row r="3" spans="1:6" ht="13.2" x14ac:dyDescent="0.25">
      <c r="A3" s="549" t="s">
        <v>803</v>
      </c>
      <c r="B3" s="550"/>
      <c r="C3" s="550"/>
      <c r="D3" s="550"/>
      <c r="E3" s="550"/>
      <c r="F3" s="67" t="s">
        <v>802</v>
      </c>
    </row>
    <row r="4" spans="1:6" ht="13.2" x14ac:dyDescent="0.25">
      <c r="A4" s="551"/>
      <c r="B4" s="552"/>
      <c r="C4" s="552"/>
      <c r="D4" s="552"/>
      <c r="E4" s="552"/>
      <c r="F4" s="552"/>
    </row>
    <row r="5" spans="1:6" ht="13.2" x14ac:dyDescent="0.25">
      <c r="A5" s="509" t="s">
        <v>801</v>
      </c>
      <c r="B5" s="510"/>
      <c r="C5" s="510"/>
      <c r="D5" s="510"/>
      <c r="E5" s="510"/>
      <c r="F5" s="510"/>
    </row>
    <row r="6" spans="1:6" ht="13.2" x14ac:dyDescent="0.25">
      <c r="A6" s="509" t="s">
        <v>800</v>
      </c>
      <c r="B6" s="510"/>
      <c r="C6" s="510"/>
      <c r="D6" s="510"/>
      <c r="E6" s="510"/>
      <c r="F6" s="510"/>
    </row>
    <row r="7" spans="1:6" x14ac:dyDescent="0.25">
      <c r="A7" s="76" t="s">
        <v>731</v>
      </c>
      <c r="B7" s="130" t="s">
        <v>799</v>
      </c>
      <c r="C7" s="75" t="s">
        <v>180</v>
      </c>
      <c r="D7" s="75" t="s">
        <v>4</v>
      </c>
      <c r="E7" s="75" t="s">
        <v>3</v>
      </c>
      <c r="F7" s="75" t="s">
        <v>57</v>
      </c>
    </row>
    <row r="8" spans="1:6" x14ac:dyDescent="0.25">
      <c r="A8" s="116" t="s">
        <v>798</v>
      </c>
      <c r="B8" s="129"/>
      <c r="C8" s="64" t="s">
        <v>52</v>
      </c>
      <c r="D8" s="64"/>
      <c r="E8" s="64" t="s">
        <v>530</v>
      </c>
      <c r="F8" s="64" t="s">
        <v>797</v>
      </c>
    </row>
    <row r="9" spans="1:6" x14ac:dyDescent="0.25">
      <c r="A9" s="128" t="s">
        <v>796</v>
      </c>
      <c r="B9" s="127" t="s">
        <v>795</v>
      </c>
      <c r="C9" s="112">
        <v>54305375</v>
      </c>
      <c r="D9" s="112">
        <v>46759809.479999997</v>
      </c>
      <c r="E9" s="112">
        <v>0</v>
      </c>
      <c r="F9" s="112">
        <f t="shared" ref="F9:F48" si="0">C9-(D9+E9)</f>
        <v>7545565.5200000033</v>
      </c>
    </row>
    <row r="10" spans="1:6" ht="20.399999999999999" x14ac:dyDescent="0.25">
      <c r="A10" s="56" t="s">
        <v>794</v>
      </c>
      <c r="B10" s="123" t="s">
        <v>793</v>
      </c>
      <c r="C10" s="122">
        <v>0</v>
      </c>
      <c r="D10" s="122">
        <v>105163.52</v>
      </c>
      <c r="E10" s="122">
        <v>0</v>
      </c>
      <c r="F10" s="122">
        <f t="shared" si="0"/>
        <v>-105163.52</v>
      </c>
    </row>
    <row r="11" spans="1:6" x14ac:dyDescent="0.25">
      <c r="A11" s="56" t="s">
        <v>792</v>
      </c>
      <c r="B11" s="123" t="s">
        <v>791</v>
      </c>
      <c r="C11" s="122">
        <v>2200000</v>
      </c>
      <c r="D11" s="122">
        <v>1575124.31</v>
      </c>
      <c r="E11" s="122">
        <v>0</v>
      </c>
      <c r="F11" s="122">
        <f t="shared" si="0"/>
        <v>624875.68999999994</v>
      </c>
    </row>
    <row r="12" spans="1:6" x14ac:dyDescent="0.25">
      <c r="A12" s="56" t="s">
        <v>790</v>
      </c>
      <c r="B12" s="123" t="s">
        <v>789</v>
      </c>
      <c r="C12" s="122">
        <v>0</v>
      </c>
      <c r="D12" s="122">
        <v>623695.85</v>
      </c>
      <c r="E12" s="122">
        <v>0</v>
      </c>
      <c r="F12" s="122">
        <f t="shared" si="0"/>
        <v>-623695.85</v>
      </c>
    </row>
    <row r="13" spans="1:6" x14ac:dyDescent="0.25">
      <c r="A13" s="56" t="s">
        <v>788</v>
      </c>
      <c r="B13" s="123" t="s">
        <v>787</v>
      </c>
      <c r="C13" s="122">
        <v>14500000</v>
      </c>
      <c r="D13" s="122">
        <v>613879.23</v>
      </c>
      <c r="E13" s="122">
        <v>0</v>
      </c>
      <c r="F13" s="122">
        <f t="shared" si="0"/>
        <v>13886120.77</v>
      </c>
    </row>
    <row r="14" spans="1:6" x14ac:dyDescent="0.25">
      <c r="A14" s="56" t="s">
        <v>786</v>
      </c>
      <c r="B14" s="123" t="s">
        <v>784</v>
      </c>
      <c r="C14" s="122">
        <v>3500000</v>
      </c>
      <c r="D14" s="122">
        <v>0</v>
      </c>
      <c r="E14" s="122">
        <v>0</v>
      </c>
      <c r="F14" s="122">
        <f t="shared" si="0"/>
        <v>3500000</v>
      </c>
    </row>
    <row r="15" spans="1:6" x14ac:dyDescent="0.25">
      <c r="A15" s="56" t="s">
        <v>785</v>
      </c>
      <c r="B15" s="123" t="s">
        <v>784</v>
      </c>
      <c r="C15" s="122">
        <v>0</v>
      </c>
      <c r="D15" s="122">
        <v>7595.01</v>
      </c>
      <c r="E15" s="122">
        <v>0</v>
      </c>
      <c r="F15" s="122">
        <f t="shared" si="0"/>
        <v>-7595.01</v>
      </c>
    </row>
    <row r="16" spans="1:6" x14ac:dyDescent="0.25">
      <c r="A16" s="56" t="s">
        <v>783</v>
      </c>
      <c r="B16" s="123" t="s">
        <v>782</v>
      </c>
      <c r="C16" s="122">
        <v>0</v>
      </c>
      <c r="D16" s="122">
        <v>9728976.5600000005</v>
      </c>
      <c r="E16" s="122">
        <v>0</v>
      </c>
      <c r="F16" s="122">
        <f t="shared" si="0"/>
        <v>-9728976.5600000005</v>
      </c>
    </row>
    <row r="17" spans="1:6" x14ac:dyDescent="0.25">
      <c r="A17" s="56" t="s">
        <v>781</v>
      </c>
      <c r="B17" s="123" t="s">
        <v>780</v>
      </c>
      <c r="C17" s="122">
        <v>2600000</v>
      </c>
      <c r="D17" s="122">
        <v>2600000</v>
      </c>
      <c r="E17" s="122">
        <v>0</v>
      </c>
      <c r="F17" s="122">
        <f t="shared" si="0"/>
        <v>0</v>
      </c>
    </row>
    <row r="18" spans="1:6" x14ac:dyDescent="0.25">
      <c r="A18" s="56" t="s">
        <v>779</v>
      </c>
      <c r="B18" s="123" t="s">
        <v>682</v>
      </c>
      <c r="C18" s="122">
        <v>31505375</v>
      </c>
      <c r="D18" s="122">
        <v>31505375</v>
      </c>
      <c r="E18" s="122">
        <v>0</v>
      </c>
      <c r="F18" s="122">
        <f t="shared" si="0"/>
        <v>0</v>
      </c>
    </row>
    <row r="19" spans="1:6" x14ac:dyDescent="0.25">
      <c r="A19" s="128" t="s">
        <v>716</v>
      </c>
      <c r="B19" s="127" t="s">
        <v>778</v>
      </c>
      <c r="C19" s="112">
        <v>452114692.81999999</v>
      </c>
      <c r="D19" s="112">
        <v>305000000</v>
      </c>
      <c r="E19" s="112">
        <v>0</v>
      </c>
      <c r="F19" s="112">
        <f t="shared" si="0"/>
        <v>147114692.81999999</v>
      </c>
    </row>
    <row r="20" spans="1:6" x14ac:dyDescent="0.25">
      <c r="A20" s="56" t="s">
        <v>777</v>
      </c>
      <c r="B20" s="123" t="s">
        <v>776</v>
      </c>
      <c r="C20" s="122">
        <v>150000000</v>
      </c>
      <c r="D20" s="122">
        <v>205000000</v>
      </c>
      <c r="E20" s="122">
        <v>0</v>
      </c>
      <c r="F20" s="122">
        <f t="shared" si="0"/>
        <v>-55000000</v>
      </c>
    </row>
    <row r="21" spans="1:6" x14ac:dyDescent="0.25">
      <c r="A21" s="56" t="s">
        <v>714</v>
      </c>
      <c r="B21" s="123" t="s">
        <v>713</v>
      </c>
      <c r="C21" s="122">
        <v>202114692.81999999</v>
      </c>
      <c r="D21" s="122">
        <v>100000000</v>
      </c>
      <c r="E21" s="122">
        <v>0</v>
      </c>
      <c r="F21" s="122">
        <f t="shared" si="0"/>
        <v>102114692.81999999</v>
      </c>
    </row>
    <row r="22" spans="1:6" x14ac:dyDescent="0.25">
      <c r="A22" s="56" t="s">
        <v>527</v>
      </c>
      <c r="B22" s="123" t="s">
        <v>775</v>
      </c>
      <c r="C22" s="122">
        <v>100000000</v>
      </c>
      <c r="D22" s="122">
        <v>0</v>
      </c>
      <c r="E22" s="122">
        <v>0</v>
      </c>
      <c r="F22" s="122">
        <f t="shared" si="0"/>
        <v>100000000</v>
      </c>
    </row>
    <row r="23" spans="1:6" x14ac:dyDescent="0.25">
      <c r="A23" s="128" t="s">
        <v>774</v>
      </c>
      <c r="B23" s="127" t="s">
        <v>773</v>
      </c>
      <c r="C23" s="112">
        <v>0</v>
      </c>
      <c r="D23" s="112">
        <v>36783.279999999999</v>
      </c>
      <c r="E23" s="112">
        <v>0</v>
      </c>
      <c r="F23" s="112">
        <f t="shared" si="0"/>
        <v>-36783.279999999999</v>
      </c>
    </row>
    <row r="24" spans="1:6" x14ac:dyDescent="0.25">
      <c r="A24" s="56" t="s">
        <v>494</v>
      </c>
      <c r="B24" s="123" t="s">
        <v>493</v>
      </c>
      <c r="C24" s="122">
        <v>0</v>
      </c>
      <c r="D24" s="122">
        <v>31856.79</v>
      </c>
      <c r="E24" s="122">
        <v>0</v>
      </c>
      <c r="F24" s="122">
        <f t="shared" si="0"/>
        <v>-31856.79</v>
      </c>
    </row>
    <row r="25" spans="1:6" x14ac:dyDescent="0.25">
      <c r="A25" s="56" t="s">
        <v>490</v>
      </c>
      <c r="B25" s="123" t="s">
        <v>489</v>
      </c>
      <c r="C25" s="122">
        <v>0</v>
      </c>
      <c r="D25" s="122">
        <v>4926.49</v>
      </c>
      <c r="E25" s="122">
        <v>0</v>
      </c>
      <c r="F25" s="122">
        <f t="shared" si="0"/>
        <v>-4926.49</v>
      </c>
    </row>
    <row r="26" spans="1:6" x14ac:dyDescent="0.25">
      <c r="A26" s="128" t="s">
        <v>772</v>
      </c>
      <c r="B26" s="127" t="s">
        <v>771</v>
      </c>
      <c r="C26" s="112">
        <v>0</v>
      </c>
      <c r="D26" s="112">
        <v>1673240.32</v>
      </c>
      <c r="E26" s="112">
        <v>0</v>
      </c>
      <c r="F26" s="112">
        <f t="shared" si="0"/>
        <v>-1673240.32</v>
      </c>
    </row>
    <row r="27" spans="1:6" x14ac:dyDescent="0.25">
      <c r="A27" s="56" t="s">
        <v>770</v>
      </c>
      <c r="B27" s="123" t="s">
        <v>767</v>
      </c>
      <c r="C27" s="122">
        <v>0</v>
      </c>
      <c r="D27" s="122">
        <v>146088</v>
      </c>
      <c r="E27" s="122">
        <v>0</v>
      </c>
      <c r="F27" s="122">
        <f t="shared" si="0"/>
        <v>-146088</v>
      </c>
    </row>
    <row r="28" spans="1:6" x14ac:dyDescent="0.25">
      <c r="A28" s="56" t="s">
        <v>769</v>
      </c>
      <c r="B28" s="123" t="s">
        <v>767</v>
      </c>
      <c r="C28" s="122">
        <v>0</v>
      </c>
      <c r="D28" s="122">
        <v>11146.97</v>
      </c>
      <c r="E28" s="122">
        <v>0</v>
      </c>
      <c r="F28" s="122">
        <f t="shared" si="0"/>
        <v>-11146.97</v>
      </c>
    </row>
    <row r="29" spans="1:6" x14ac:dyDescent="0.25">
      <c r="A29" s="56" t="s">
        <v>768</v>
      </c>
      <c r="B29" s="123" t="s">
        <v>767</v>
      </c>
      <c r="C29" s="122">
        <v>0</v>
      </c>
      <c r="D29" s="122">
        <v>52012.76</v>
      </c>
      <c r="E29" s="122">
        <v>0</v>
      </c>
      <c r="F29" s="122">
        <f t="shared" si="0"/>
        <v>-52012.76</v>
      </c>
    </row>
    <row r="30" spans="1:6" x14ac:dyDescent="0.25">
      <c r="A30" s="56" t="s">
        <v>766</v>
      </c>
      <c r="B30" s="123" t="s">
        <v>512</v>
      </c>
      <c r="C30" s="122">
        <v>0</v>
      </c>
      <c r="D30" s="122">
        <v>1324512.6499999999</v>
      </c>
      <c r="E30" s="122">
        <v>0</v>
      </c>
      <c r="F30" s="122">
        <f t="shared" si="0"/>
        <v>-1324512.6499999999</v>
      </c>
    </row>
    <row r="31" spans="1:6" x14ac:dyDescent="0.25">
      <c r="A31" s="56" t="s">
        <v>765</v>
      </c>
      <c r="B31" s="123" t="s">
        <v>764</v>
      </c>
      <c r="C31" s="122">
        <v>0</v>
      </c>
      <c r="D31" s="122">
        <v>12954.45</v>
      </c>
      <c r="E31" s="122">
        <v>0</v>
      </c>
      <c r="F31" s="122">
        <f t="shared" si="0"/>
        <v>-12954.45</v>
      </c>
    </row>
    <row r="32" spans="1:6" x14ac:dyDescent="0.25">
      <c r="A32" s="56" t="s">
        <v>763</v>
      </c>
      <c r="B32" s="123" t="s">
        <v>512</v>
      </c>
      <c r="C32" s="122">
        <v>0</v>
      </c>
      <c r="D32" s="122">
        <v>48628.14</v>
      </c>
      <c r="E32" s="122">
        <v>0</v>
      </c>
      <c r="F32" s="122">
        <f t="shared" si="0"/>
        <v>-48628.14</v>
      </c>
    </row>
    <row r="33" spans="1:6" x14ac:dyDescent="0.25">
      <c r="A33" s="56" t="s">
        <v>762</v>
      </c>
      <c r="B33" s="123" t="s">
        <v>761</v>
      </c>
      <c r="C33" s="122">
        <v>0</v>
      </c>
      <c r="D33" s="122">
        <v>21157.360000000001</v>
      </c>
      <c r="E33" s="122">
        <v>0</v>
      </c>
      <c r="F33" s="122">
        <f t="shared" si="0"/>
        <v>-21157.360000000001</v>
      </c>
    </row>
    <row r="34" spans="1:6" x14ac:dyDescent="0.25">
      <c r="A34" s="56" t="s">
        <v>760</v>
      </c>
      <c r="B34" s="123" t="s">
        <v>759</v>
      </c>
      <c r="C34" s="122">
        <v>0</v>
      </c>
      <c r="D34" s="122">
        <v>56739.99</v>
      </c>
      <c r="E34" s="122">
        <v>0</v>
      </c>
      <c r="F34" s="122">
        <f t="shared" si="0"/>
        <v>-56739.99</v>
      </c>
    </row>
    <row r="35" spans="1:6" x14ac:dyDescent="0.25">
      <c r="A35" s="128" t="s">
        <v>758</v>
      </c>
      <c r="B35" s="127" t="s">
        <v>757</v>
      </c>
      <c r="C35" s="112">
        <v>0</v>
      </c>
      <c r="D35" s="112">
        <v>357978.78</v>
      </c>
      <c r="E35" s="112">
        <v>0</v>
      </c>
      <c r="F35" s="112">
        <f t="shared" si="0"/>
        <v>-357978.78</v>
      </c>
    </row>
    <row r="36" spans="1:6" x14ac:dyDescent="0.25">
      <c r="A36" s="56" t="s">
        <v>756</v>
      </c>
      <c r="B36" s="123" t="s">
        <v>755</v>
      </c>
      <c r="C36" s="122">
        <v>0</v>
      </c>
      <c r="D36" s="122">
        <v>360</v>
      </c>
      <c r="E36" s="122">
        <v>0</v>
      </c>
      <c r="F36" s="122">
        <f t="shared" si="0"/>
        <v>-360</v>
      </c>
    </row>
    <row r="37" spans="1:6" x14ac:dyDescent="0.25">
      <c r="A37" s="56" t="s">
        <v>754</v>
      </c>
      <c r="B37" s="123" t="s">
        <v>753</v>
      </c>
      <c r="C37" s="122">
        <v>0</v>
      </c>
      <c r="D37" s="122">
        <v>104767.52</v>
      </c>
      <c r="E37" s="122">
        <v>0</v>
      </c>
      <c r="F37" s="122">
        <f t="shared" si="0"/>
        <v>-104767.52</v>
      </c>
    </row>
    <row r="38" spans="1:6" ht="20.399999999999999" x14ac:dyDescent="0.25">
      <c r="A38" s="56" t="s">
        <v>642</v>
      </c>
      <c r="B38" s="123" t="s">
        <v>641</v>
      </c>
      <c r="C38" s="122">
        <v>0</v>
      </c>
      <c r="D38" s="122">
        <v>9934.9</v>
      </c>
      <c r="E38" s="122">
        <v>0</v>
      </c>
      <c r="F38" s="122">
        <f t="shared" si="0"/>
        <v>-9934.9</v>
      </c>
    </row>
    <row r="39" spans="1:6" x14ac:dyDescent="0.25">
      <c r="A39" s="56" t="s">
        <v>752</v>
      </c>
      <c r="B39" s="123" t="s">
        <v>751</v>
      </c>
      <c r="C39" s="122">
        <v>0</v>
      </c>
      <c r="D39" s="122">
        <v>47359.11</v>
      </c>
      <c r="E39" s="122">
        <v>0</v>
      </c>
      <c r="F39" s="122">
        <f t="shared" si="0"/>
        <v>-47359.11</v>
      </c>
    </row>
    <row r="40" spans="1:6" x14ac:dyDescent="0.25">
      <c r="A40" s="56" t="s">
        <v>750</v>
      </c>
      <c r="B40" s="123" t="s">
        <v>749</v>
      </c>
      <c r="C40" s="122">
        <v>0</v>
      </c>
      <c r="D40" s="122">
        <v>42145.57</v>
      </c>
      <c r="E40" s="122">
        <v>0</v>
      </c>
      <c r="F40" s="122">
        <f t="shared" si="0"/>
        <v>-42145.57</v>
      </c>
    </row>
    <row r="41" spans="1:6" x14ac:dyDescent="0.25">
      <c r="A41" s="56" t="s">
        <v>508</v>
      </c>
      <c r="B41" s="123" t="s">
        <v>507</v>
      </c>
      <c r="C41" s="122">
        <v>0</v>
      </c>
      <c r="D41" s="122">
        <v>26737.35</v>
      </c>
      <c r="E41" s="122">
        <v>0</v>
      </c>
      <c r="F41" s="122">
        <f t="shared" si="0"/>
        <v>-26737.35</v>
      </c>
    </row>
    <row r="42" spans="1:6" x14ac:dyDescent="0.25">
      <c r="A42" s="56" t="s">
        <v>506</v>
      </c>
      <c r="B42" s="123" t="s">
        <v>505</v>
      </c>
      <c r="C42" s="122">
        <v>0</v>
      </c>
      <c r="D42" s="122">
        <v>118121.49</v>
      </c>
      <c r="E42" s="122">
        <v>0</v>
      </c>
      <c r="F42" s="122">
        <f t="shared" si="0"/>
        <v>-118121.49</v>
      </c>
    </row>
    <row r="43" spans="1:6" x14ac:dyDescent="0.25">
      <c r="A43" s="56" t="s">
        <v>748</v>
      </c>
      <c r="B43" s="123" t="s">
        <v>747</v>
      </c>
      <c r="C43" s="122">
        <v>0</v>
      </c>
      <c r="D43" s="122">
        <v>8552.84</v>
      </c>
      <c r="E43" s="122">
        <v>0</v>
      </c>
      <c r="F43" s="122">
        <f t="shared" si="0"/>
        <v>-8552.84</v>
      </c>
    </row>
    <row r="44" spans="1:6" x14ac:dyDescent="0.25">
      <c r="A44" s="128" t="s">
        <v>746</v>
      </c>
      <c r="B44" s="127" t="s">
        <v>745</v>
      </c>
      <c r="C44" s="112">
        <v>0</v>
      </c>
      <c r="D44" s="112">
        <v>0</v>
      </c>
      <c r="E44" s="112">
        <v>0</v>
      </c>
      <c r="F44" s="112">
        <f t="shared" si="0"/>
        <v>0</v>
      </c>
    </row>
    <row r="45" spans="1:6" x14ac:dyDescent="0.25">
      <c r="A45" s="126" t="s">
        <v>744</v>
      </c>
      <c r="B45" s="125" t="s">
        <v>743</v>
      </c>
      <c r="C45" s="124">
        <v>4340000</v>
      </c>
      <c r="D45" s="124">
        <v>1737472.46</v>
      </c>
      <c r="E45" s="124">
        <v>0</v>
      </c>
      <c r="F45" s="124">
        <f t="shared" si="0"/>
        <v>2602527.54</v>
      </c>
    </row>
    <row r="46" spans="1:6" x14ac:dyDescent="0.25">
      <c r="A46" s="56" t="s">
        <v>502</v>
      </c>
      <c r="B46" s="123" t="s">
        <v>501</v>
      </c>
      <c r="C46" s="122">
        <v>4340000</v>
      </c>
      <c r="D46" s="122">
        <v>803615.32</v>
      </c>
      <c r="E46" s="122">
        <v>0</v>
      </c>
      <c r="F46" s="122">
        <f t="shared" si="0"/>
        <v>3536384.68</v>
      </c>
    </row>
    <row r="47" spans="1:6" x14ac:dyDescent="0.25">
      <c r="A47" s="56" t="s">
        <v>500</v>
      </c>
      <c r="B47" s="123" t="s">
        <v>499</v>
      </c>
      <c r="C47" s="122">
        <v>0</v>
      </c>
      <c r="D47" s="122">
        <v>931828.96</v>
      </c>
      <c r="E47" s="122">
        <v>0</v>
      </c>
      <c r="F47" s="122">
        <f t="shared" si="0"/>
        <v>-931828.96</v>
      </c>
    </row>
    <row r="48" spans="1:6" ht="20.399999999999999" x14ac:dyDescent="0.25">
      <c r="A48" s="121" t="s">
        <v>486</v>
      </c>
      <c r="B48" s="120" t="s">
        <v>485</v>
      </c>
      <c r="C48" s="119">
        <v>0</v>
      </c>
      <c r="D48" s="119">
        <v>2028.18</v>
      </c>
      <c r="E48" s="119">
        <v>0</v>
      </c>
      <c r="F48" s="119">
        <f t="shared" si="0"/>
        <v>-2028.18</v>
      </c>
    </row>
    <row r="49" spans="1:6" x14ac:dyDescent="0.25">
      <c r="A49" s="553" t="s">
        <v>742</v>
      </c>
      <c r="B49" s="553"/>
      <c r="C49" s="553"/>
      <c r="D49" s="553"/>
      <c r="E49" s="553"/>
      <c r="F49" s="553"/>
    </row>
    <row r="50" spans="1:6" x14ac:dyDescent="0.25">
      <c r="A50" s="554" t="s">
        <v>741</v>
      </c>
      <c r="B50" s="554"/>
      <c r="C50" s="554"/>
      <c r="D50" s="554"/>
      <c r="E50" s="554"/>
      <c r="F50" s="554"/>
    </row>
    <row r="51" spans="1:6" x14ac:dyDescent="0.25">
      <c r="A51" s="546" t="s">
        <v>740</v>
      </c>
      <c r="B51" s="546"/>
      <c r="C51" s="546"/>
      <c r="D51" s="546"/>
      <c r="E51" s="546"/>
      <c r="F51" s="546"/>
    </row>
    <row r="52" spans="1:6" x14ac:dyDescent="0.25">
      <c r="A52" s="546" t="s">
        <v>739</v>
      </c>
      <c r="B52" s="546"/>
      <c r="C52" s="546"/>
      <c r="D52" s="546"/>
      <c r="E52" s="546"/>
      <c r="F52" s="546"/>
    </row>
    <row r="53" spans="1:6" x14ac:dyDescent="0.25">
      <c r="A53" s="546" t="s">
        <v>738</v>
      </c>
      <c r="B53" s="546"/>
      <c r="C53" s="546"/>
      <c r="D53" s="546"/>
      <c r="E53" s="546"/>
      <c r="F53" s="546"/>
    </row>
  </sheetData>
  <mergeCells count="11">
    <mergeCell ref="A53:F53"/>
    <mergeCell ref="A1:E1"/>
    <mergeCell ref="A2:E2"/>
    <mergeCell ref="A3:E3"/>
    <mergeCell ref="A4:F4"/>
    <mergeCell ref="A5:F5"/>
    <mergeCell ref="A6:F6"/>
    <mergeCell ref="A49:F49"/>
    <mergeCell ref="A50:F50"/>
    <mergeCell ref="A51:F51"/>
    <mergeCell ref="A52:F52"/>
  </mergeCells>
  <printOptions horizontalCentered="1"/>
  <pageMargins left="0.39370078740157477" right="0.39370078740157477" top="0.39370078740157477" bottom="0.39370078740157477" header="0.19685039370078738" footer="0.19685039370078738"/>
  <pageSetup paperSize="9" scale="8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Normal="100" workbookViewId="0">
      <selection activeCell="A24" sqref="A24"/>
    </sheetView>
  </sheetViews>
  <sheetFormatPr baseColWidth="10" defaultRowHeight="10.199999999999999" x14ac:dyDescent="0.25"/>
  <cols>
    <col min="1" max="1" width="5.44140625" style="44" bestFit="1" customWidth="1"/>
    <col min="2" max="2" width="18.77734375" style="44" bestFit="1" customWidth="1"/>
    <col min="3" max="3" width="13.33203125" style="44" bestFit="1" customWidth="1"/>
    <col min="4" max="4" width="9.33203125" style="44" bestFit="1" customWidth="1"/>
    <col min="5" max="5" width="12.44140625" style="44" bestFit="1" customWidth="1"/>
    <col min="6" max="6" width="9.5546875" style="44" bestFit="1" customWidth="1"/>
    <col min="7" max="7" width="9.109375" style="44" bestFit="1" customWidth="1"/>
    <col min="8" max="16384" width="11.5546875" style="44"/>
  </cols>
  <sheetData>
    <row r="1" spans="1:7" ht="13.2" x14ac:dyDescent="0.25">
      <c r="A1" s="556" t="s">
        <v>67</v>
      </c>
      <c r="B1" s="557"/>
      <c r="C1" s="557"/>
      <c r="D1" s="557"/>
      <c r="E1" s="557"/>
      <c r="F1" s="558"/>
      <c r="G1" s="75" t="s">
        <v>66</v>
      </c>
    </row>
    <row r="2" spans="1:7" ht="13.2" x14ac:dyDescent="0.25">
      <c r="A2" s="556" t="s">
        <v>737</v>
      </c>
      <c r="B2" s="557"/>
      <c r="C2" s="557"/>
      <c r="D2" s="557"/>
      <c r="E2" s="557"/>
      <c r="F2" s="558"/>
      <c r="G2" s="75" t="s">
        <v>736</v>
      </c>
    </row>
    <row r="3" spans="1:7" ht="13.2" x14ac:dyDescent="0.25">
      <c r="A3" s="559" t="s">
        <v>735</v>
      </c>
      <c r="B3" s="560"/>
      <c r="C3" s="560"/>
      <c r="D3" s="560"/>
      <c r="E3" s="560"/>
      <c r="F3" s="561"/>
      <c r="G3" s="67"/>
    </row>
    <row r="4" spans="1:7" ht="13.2" x14ac:dyDescent="0.25">
      <c r="A4" s="551"/>
      <c r="B4" s="552"/>
      <c r="C4" s="552"/>
      <c r="D4" s="552"/>
      <c r="E4" s="552"/>
      <c r="F4" s="552"/>
      <c r="G4" s="552"/>
    </row>
    <row r="5" spans="1:7" ht="13.2" x14ac:dyDescent="0.25">
      <c r="A5" s="509" t="s">
        <v>734</v>
      </c>
      <c r="B5" s="510"/>
      <c r="C5" s="510"/>
      <c r="D5" s="510"/>
      <c r="E5" s="510"/>
      <c r="F5" s="510"/>
      <c r="G5" s="510"/>
    </row>
    <row r="6" spans="1:7" ht="13.2" x14ac:dyDescent="0.25">
      <c r="A6" s="75"/>
      <c r="B6" s="75"/>
      <c r="C6" s="555" t="s">
        <v>732</v>
      </c>
      <c r="D6" s="508"/>
      <c r="E6" s="508"/>
      <c r="F6" s="508"/>
      <c r="G6" s="75"/>
    </row>
    <row r="7" spans="1:7" x14ac:dyDescent="0.25">
      <c r="A7" s="116" t="s">
        <v>731</v>
      </c>
      <c r="B7" s="64" t="s">
        <v>531</v>
      </c>
      <c r="C7" s="64" t="s">
        <v>180</v>
      </c>
      <c r="D7" s="64" t="s">
        <v>4</v>
      </c>
      <c r="E7" s="64" t="s">
        <v>3</v>
      </c>
      <c r="F7" s="64" t="s">
        <v>57</v>
      </c>
      <c r="G7" s="64" t="s">
        <v>730</v>
      </c>
    </row>
    <row r="8" spans="1:7" x14ac:dyDescent="0.25">
      <c r="A8" s="64"/>
      <c r="B8" s="64"/>
      <c r="C8" s="64" t="s">
        <v>52</v>
      </c>
      <c r="D8" s="64"/>
      <c r="E8" s="64" t="s">
        <v>530</v>
      </c>
      <c r="F8" s="64" t="s">
        <v>475</v>
      </c>
      <c r="G8" s="64" t="s">
        <v>729</v>
      </c>
    </row>
    <row r="9" spans="1:7" x14ac:dyDescent="0.25">
      <c r="A9" s="64"/>
      <c r="B9" s="64"/>
      <c r="C9" s="64"/>
      <c r="D9" s="64"/>
      <c r="E9" s="64"/>
      <c r="F9" s="64"/>
      <c r="G9" s="64"/>
    </row>
    <row r="10" spans="1:7" x14ac:dyDescent="0.25">
      <c r="A10" s="115"/>
      <c r="B10" s="113" t="s">
        <v>728</v>
      </c>
      <c r="C10" s="112"/>
      <c r="D10" s="112"/>
      <c r="E10" s="112"/>
      <c r="F10" s="112">
        <f>C10-(D10+E10)</f>
        <v>0</v>
      </c>
      <c r="G10" s="112"/>
    </row>
    <row r="11" spans="1:7" x14ac:dyDescent="0.25">
      <c r="A11" s="114" t="s">
        <v>498</v>
      </c>
      <c r="B11" s="113" t="s">
        <v>727</v>
      </c>
      <c r="C11" s="112"/>
      <c r="D11" s="112"/>
      <c r="E11" s="112"/>
      <c r="F11" s="112">
        <f>C11-(D11+E11)</f>
        <v>0</v>
      </c>
      <c r="G11" s="112"/>
    </row>
    <row r="12" spans="1:7" x14ac:dyDescent="0.25">
      <c r="A12" s="117" t="s">
        <v>498</v>
      </c>
    </row>
    <row r="13" spans="1:7" ht="13.2" x14ac:dyDescent="0.25">
      <c r="A13" s="509" t="s">
        <v>733</v>
      </c>
      <c r="B13" s="510"/>
      <c r="C13" s="510"/>
      <c r="D13" s="510"/>
      <c r="E13" s="510"/>
      <c r="F13" s="510"/>
      <c r="G13" s="510"/>
    </row>
    <row r="14" spans="1:7" ht="13.2" x14ac:dyDescent="0.25">
      <c r="A14" s="75"/>
      <c r="B14" s="75"/>
      <c r="C14" s="555" t="s">
        <v>732</v>
      </c>
      <c r="D14" s="508"/>
      <c r="E14" s="508"/>
      <c r="F14" s="508"/>
      <c r="G14" s="75"/>
    </row>
    <row r="15" spans="1:7" x14ac:dyDescent="0.25">
      <c r="A15" s="116" t="s">
        <v>731</v>
      </c>
      <c r="B15" s="64" t="s">
        <v>531</v>
      </c>
      <c r="C15" s="64" t="s">
        <v>180</v>
      </c>
      <c r="D15" s="64" t="s">
        <v>4</v>
      </c>
      <c r="E15" s="64" t="s">
        <v>3</v>
      </c>
      <c r="F15" s="64" t="s">
        <v>57</v>
      </c>
      <c r="G15" s="64" t="s">
        <v>730</v>
      </c>
    </row>
    <row r="16" spans="1:7" x14ac:dyDescent="0.25">
      <c r="A16" s="64"/>
      <c r="B16" s="64"/>
      <c r="C16" s="64" t="s">
        <v>52</v>
      </c>
      <c r="D16" s="64"/>
      <c r="E16" s="64" t="s">
        <v>530</v>
      </c>
      <c r="F16" s="64" t="s">
        <v>475</v>
      </c>
      <c r="G16" s="64" t="s">
        <v>729</v>
      </c>
    </row>
    <row r="17" spans="1:7" x14ac:dyDescent="0.25">
      <c r="A17" s="64"/>
      <c r="B17" s="64"/>
      <c r="C17" s="64"/>
      <c r="D17" s="64"/>
      <c r="E17" s="64"/>
      <c r="F17" s="64"/>
      <c r="G17" s="64"/>
    </row>
    <row r="18" spans="1:7" x14ac:dyDescent="0.25">
      <c r="A18" s="115"/>
      <c r="B18" s="113" t="s">
        <v>728</v>
      </c>
      <c r="C18" s="112"/>
      <c r="D18" s="112"/>
      <c r="E18" s="112"/>
      <c r="F18" s="112">
        <f>C18-(D18+E18)</f>
        <v>0</v>
      </c>
      <c r="G18" s="112"/>
    </row>
    <row r="19" spans="1:7" x14ac:dyDescent="0.25">
      <c r="A19" s="114" t="s">
        <v>498</v>
      </c>
      <c r="B19" s="113" t="s">
        <v>727</v>
      </c>
      <c r="C19" s="112">
        <v>0</v>
      </c>
      <c r="D19" s="112">
        <v>3872082.77</v>
      </c>
      <c r="E19" s="112">
        <v>0</v>
      </c>
      <c r="F19" s="112">
        <f>C19-(D19+E19)</f>
        <v>-3872082.77</v>
      </c>
      <c r="G19" s="112">
        <v>3872082.77</v>
      </c>
    </row>
    <row r="20" spans="1:7" x14ac:dyDescent="0.25">
      <c r="A20" s="111" t="s">
        <v>726</v>
      </c>
      <c r="B20" s="110" t="s">
        <v>725</v>
      </c>
      <c r="C20" s="109">
        <v>0</v>
      </c>
      <c r="D20" s="109">
        <v>2265244.46</v>
      </c>
      <c r="E20" s="109">
        <v>0</v>
      </c>
      <c r="F20" s="109">
        <f>C20-(D20+E20)</f>
        <v>-2265244.46</v>
      </c>
      <c r="G20" s="109">
        <v>2265244.46</v>
      </c>
    </row>
    <row r="21" spans="1:7" x14ac:dyDescent="0.25">
      <c r="A21" s="111" t="s">
        <v>724</v>
      </c>
      <c r="B21" s="110" t="s">
        <v>723</v>
      </c>
      <c r="C21" s="109">
        <v>0</v>
      </c>
      <c r="D21" s="109">
        <v>1606838.31</v>
      </c>
      <c r="E21" s="109">
        <v>0</v>
      </c>
      <c r="F21" s="109">
        <f>C21-(D21+E21)</f>
        <v>-1606838.31</v>
      </c>
      <c r="G21" s="109">
        <v>1606838.31</v>
      </c>
    </row>
    <row r="23" spans="1:7" ht="18" customHeight="1" x14ac:dyDescent="0.25">
      <c r="A23" s="554" t="s">
        <v>722</v>
      </c>
      <c r="B23" s="554"/>
      <c r="C23" s="554"/>
      <c r="D23" s="554"/>
      <c r="E23" s="554"/>
      <c r="F23" s="554"/>
      <c r="G23" s="554"/>
    </row>
    <row r="24" spans="1:7" ht="10.050000000000001" customHeight="1" x14ac:dyDescent="0.25">
      <c r="A24" s="45" t="s">
        <v>721</v>
      </c>
    </row>
  </sheetData>
  <mergeCells count="9">
    <mergeCell ref="A13:G13"/>
    <mergeCell ref="C14:F14"/>
    <mergeCell ref="A23:G23"/>
    <mergeCell ref="A1:F1"/>
    <mergeCell ref="A2:F2"/>
    <mergeCell ref="A3:F3"/>
    <mergeCell ref="A4:G4"/>
    <mergeCell ref="A5:G5"/>
    <mergeCell ref="C6:F6"/>
  </mergeCells>
  <printOptions horizontalCentered="1" verticalCentered="1"/>
  <pageMargins left="0.39370078740157483" right="0.39370078740157483" top="0.39370078740157483" bottom="0.39370078740157483" header="0.19685039370078741" footer="0.19685039370078741"/>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view="pageBreakPreview" zoomScale="60" zoomScaleNormal="100" workbookViewId="0">
      <selection activeCell="A39" sqref="A39:F39"/>
    </sheetView>
  </sheetViews>
  <sheetFormatPr baseColWidth="10" defaultRowHeight="10.199999999999999" x14ac:dyDescent="0.25"/>
  <cols>
    <col min="1" max="1" width="5.77734375" style="3" customWidth="1"/>
    <col min="2" max="2" width="45.77734375" style="6" customWidth="1"/>
    <col min="3" max="6" width="15.77734375" style="3" customWidth="1"/>
    <col min="7" max="16384" width="11.5546875" style="3"/>
  </cols>
  <sheetData>
    <row r="1" spans="1:6" ht="13.2" x14ac:dyDescent="0.25">
      <c r="A1" s="562" t="s">
        <v>67</v>
      </c>
      <c r="B1" s="563"/>
      <c r="C1" s="563"/>
      <c r="D1" s="563"/>
      <c r="E1" s="563"/>
      <c r="F1" s="100" t="s">
        <v>66</v>
      </c>
    </row>
    <row r="2" spans="1:6" ht="13.2" x14ac:dyDescent="0.25">
      <c r="A2" s="562" t="s">
        <v>720</v>
      </c>
      <c r="B2" s="563"/>
      <c r="C2" s="563"/>
      <c r="D2" s="563"/>
      <c r="E2" s="563"/>
      <c r="F2" s="100" t="s">
        <v>671</v>
      </c>
    </row>
    <row r="3" spans="1:6" ht="13.2" x14ac:dyDescent="0.25">
      <c r="A3" s="564" t="s">
        <v>719</v>
      </c>
      <c r="B3" s="565"/>
      <c r="C3" s="565"/>
      <c r="D3" s="565"/>
      <c r="E3" s="565"/>
      <c r="F3" s="565"/>
    </row>
    <row r="4" spans="1:6" x14ac:dyDescent="0.25">
      <c r="A4" s="99"/>
      <c r="B4" s="99"/>
      <c r="C4" s="99"/>
      <c r="D4" s="99"/>
      <c r="E4" s="99"/>
      <c r="F4" s="99"/>
    </row>
    <row r="5" spans="1:6" x14ac:dyDescent="0.25">
      <c r="A5" s="82" t="s">
        <v>532</v>
      </c>
      <c r="B5" s="81" t="s">
        <v>531</v>
      </c>
      <c r="C5" s="81" t="s">
        <v>180</v>
      </c>
      <c r="D5" s="81" t="s">
        <v>4</v>
      </c>
      <c r="E5" s="81" t="s">
        <v>3</v>
      </c>
      <c r="F5" s="81" t="s">
        <v>59</v>
      </c>
    </row>
    <row r="6" spans="1:6" x14ac:dyDescent="0.25">
      <c r="A6" s="80"/>
      <c r="B6" s="80"/>
      <c r="C6" s="80" t="s">
        <v>52</v>
      </c>
      <c r="D6" s="80"/>
      <c r="E6" s="80" t="s">
        <v>530</v>
      </c>
      <c r="F6" s="80" t="s">
        <v>529</v>
      </c>
    </row>
    <row r="7" spans="1:6" ht="13.2" x14ac:dyDescent="0.25">
      <c r="A7" s="571" t="s">
        <v>718</v>
      </c>
      <c r="B7" s="572"/>
      <c r="C7" s="83">
        <v>493303612.06</v>
      </c>
      <c r="D7" s="83">
        <v>480211974.62</v>
      </c>
      <c r="E7" s="83">
        <v>210600</v>
      </c>
      <c r="F7" s="83">
        <v>12881037.439999999</v>
      </c>
    </row>
    <row r="8" spans="1:6" ht="13.2" x14ac:dyDescent="0.25">
      <c r="A8" s="573" t="s">
        <v>717</v>
      </c>
      <c r="B8" s="417"/>
      <c r="C8" s="98">
        <v>489303612.06</v>
      </c>
      <c r="D8" s="98">
        <v>477405602.25999999</v>
      </c>
      <c r="E8" s="98">
        <v>210600</v>
      </c>
      <c r="F8" s="98">
        <v>11687409.800000001</v>
      </c>
    </row>
    <row r="9" spans="1:6" x14ac:dyDescent="0.25">
      <c r="A9" s="108" t="s">
        <v>716</v>
      </c>
      <c r="B9" s="107" t="s">
        <v>715</v>
      </c>
      <c r="C9" s="98">
        <v>95206814</v>
      </c>
      <c r="D9" s="98">
        <v>91425571.230000004</v>
      </c>
      <c r="E9" s="98">
        <v>0</v>
      </c>
      <c r="F9" s="98">
        <v>3781242.77</v>
      </c>
    </row>
    <row r="10" spans="1:6" x14ac:dyDescent="0.25">
      <c r="A10" s="21" t="s">
        <v>646</v>
      </c>
      <c r="B10" s="20" t="s">
        <v>645</v>
      </c>
      <c r="C10" s="96">
        <v>5998000</v>
      </c>
      <c r="D10" s="96">
        <v>5685732.7400000002</v>
      </c>
      <c r="E10" s="96">
        <v>0</v>
      </c>
      <c r="F10" s="96">
        <v>312267.26</v>
      </c>
    </row>
    <row r="11" spans="1:6" x14ac:dyDescent="0.25">
      <c r="A11" s="21" t="s">
        <v>714</v>
      </c>
      <c r="B11" s="20" t="s">
        <v>713</v>
      </c>
      <c r="C11" s="96">
        <v>88398000</v>
      </c>
      <c r="D11" s="96">
        <v>85735838.489999995</v>
      </c>
      <c r="E11" s="96">
        <v>0</v>
      </c>
      <c r="F11" s="96">
        <v>2662161.5099999998</v>
      </c>
    </row>
    <row r="12" spans="1:6" x14ac:dyDescent="0.25">
      <c r="A12" s="21" t="s">
        <v>517</v>
      </c>
      <c r="B12" s="20" t="s">
        <v>516</v>
      </c>
      <c r="C12" s="96">
        <v>806814</v>
      </c>
      <c r="D12" s="96">
        <v>0</v>
      </c>
      <c r="E12" s="96">
        <v>0</v>
      </c>
      <c r="F12" s="96">
        <v>806814</v>
      </c>
    </row>
    <row r="13" spans="1:6" x14ac:dyDescent="0.25">
      <c r="A13" s="21" t="s">
        <v>515</v>
      </c>
      <c r="B13" s="20" t="s">
        <v>514</v>
      </c>
      <c r="C13" s="96">
        <v>4000</v>
      </c>
      <c r="D13" s="96">
        <v>4000</v>
      </c>
      <c r="E13" s="96">
        <v>0</v>
      </c>
      <c r="F13" s="96">
        <v>0</v>
      </c>
    </row>
    <row r="14" spans="1:6" ht="13.2" x14ac:dyDescent="0.25">
      <c r="A14" s="571" t="s">
        <v>712</v>
      </c>
      <c r="B14" s="572"/>
      <c r="C14" s="83">
        <v>62802361</v>
      </c>
      <c r="D14" s="83">
        <v>60178009.399999999</v>
      </c>
      <c r="E14" s="83">
        <v>210600</v>
      </c>
      <c r="F14" s="83">
        <v>2413751.6</v>
      </c>
    </row>
    <row r="15" spans="1:6" x14ac:dyDescent="0.25">
      <c r="A15" s="108" t="s">
        <v>711</v>
      </c>
      <c r="B15" s="107" t="s">
        <v>710</v>
      </c>
      <c r="C15" s="98">
        <v>0</v>
      </c>
      <c r="D15" s="98">
        <v>0</v>
      </c>
      <c r="E15" s="98">
        <v>0</v>
      </c>
      <c r="F15" s="98">
        <v>0</v>
      </c>
    </row>
    <row r="16" spans="1:6" ht="20.399999999999999" x14ac:dyDescent="0.25">
      <c r="A16" s="108" t="s">
        <v>709</v>
      </c>
      <c r="B16" s="107" t="s">
        <v>708</v>
      </c>
      <c r="C16" s="98">
        <v>13001000</v>
      </c>
      <c r="D16" s="98">
        <v>12871000</v>
      </c>
      <c r="E16" s="98">
        <v>110000</v>
      </c>
      <c r="F16" s="98">
        <v>20000</v>
      </c>
    </row>
    <row r="17" spans="1:6" x14ac:dyDescent="0.25">
      <c r="A17" s="21" t="s">
        <v>707</v>
      </c>
      <c r="B17" s="20" t="s">
        <v>706</v>
      </c>
      <c r="C17" s="96">
        <v>12790000</v>
      </c>
      <c r="D17" s="96">
        <v>12680000</v>
      </c>
      <c r="E17" s="96">
        <v>110000</v>
      </c>
      <c r="F17" s="96">
        <v>0</v>
      </c>
    </row>
    <row r="18" spans="1:6" x14ac:dyDescent="0.25">
      <c r="A18" s="21" t="s">
        <v>705</v>
      </c>
      <c r="B18" s="20" t="s">
        <v>704</v>
      </c>
      <c r="C18" s="96">
        <v>211000</v>
      </c>
      <c r="D18" s="96">
        <v>191000</v>
      </c>
      <c r="E18" s="96">
        <v>0</v>
      </c>
      <c r="F18" s="96">
        <v>20000</v>
      </c>
    </row>
    <row r="19" spans="1:6" x14ac:dyDescent="0.25">
      <c r="A19" s="106" t="s">
        <v>661</v>
      </c>
      <c r="B19" s="84" t="s">
        <v>703</v>
      </c>
      <c r="C19" s="83">
        <v>49801361</v>
      </c>
      <c r="D19" s="83">
        <v>47307009.399999999</v>
      </c>
      <c r="E19" s="83">
        <v>100600</v>
      </c>
      <c r="F19" s="83">
        <v>2393751.6</v>
      </c>
    </row>
    <row r="20" spans="1:6" x14ac:dyDescent="0.25">
      <c r="A20" s="21" t="s">
        <v>659</v>
      </c>
      <c r="B20" s="20" t="s">
        <v>658</v>
      </c>
      <c r="C20" s="96">
        <v>135000</v>
      </c>
      <c r="D20" s="96">
        <v>91670</v>
      </c>
      <c r="E20" s="96">
        <v>0</v>
      </c>
      <c r="F20" s="96">
        <v>43330</v>
      </c>
    </row>
    <row r="21" spans="1:6" x14ac:dyDescent="0.25">
      <c r="A21" s="21" t="s">
        <v>657</v>
      </c>
      <c r="B21" s="20" t="s">
        <v>656</v>
      </c>
      <c r="C21" s="96">
        <v>2495000</v>
      </c>
      <c r="D21" s="96">
        <v>700000</v>
      </c>
      <c r="E21" s="96">
        <v>100000</v>
      </c>
      <c r="F21" s="96">
        <v>1695000</v>
      </c>
    </row>
    <row r="22" spans="1:6" x14ac:dyDescent="0.25">
      <c r="A22" s="21" t="s">
        <v>657</v>
      </c>
      <c r="B22" s="20" t="s">
        <v>656</v>
      </c>
      <c r="C22" s="96">
        <v>25832000</v>
      </c>
      <c r="D22" s="96">
        <v>25831345.140000001</v>
      </c>
      <c r="E22" s="96">
        <v>0</v>
      </c>
      <c r="F22" s="96">
        <v>654.86</v>
      </c>
    </row>
    <row r="23" spans="1:6" ht="20.399999999999999" x14ac:dyDescent="0.25">
      <c r="A23" s="21" t="s">
        <v>653</v>
      </c>
      <c r="B23" s="20" t="s">
        <v>702</v>
      </c>
      <c r="C23" s="96">
        <v>1058485</v>
      </c>
      <c r="D23" s="96">
        <v>404594.26</v>
      </c>
      <c r="E23" s="96">
        <v>0</v>
      </c>
      <c r="F23" s="96">
        <v>653890.74</v>
      </c>
    </row>
    <row r="24" spans="1:6" ht="20.399999999999999" x14ac:dyDescent="0.25">
      <c r="A24" s="21" t="s">
        <v>653</v>
      </c>
      <c r="B24" s="20" t="s">
        <v>702</v>
      </c>
      <c r="C24" s="96">
        <v>876</v>
      </c>
      <c r="D24" s="96">
        <v>0</v>
      </c>
      <c r="E24" s="96">
        <v>0</v>
      </c>
      <c r="F24" s="96">
        <v>876</v>
      </c>
    </row>
    <row r="25" spans="1:6" x14ac:dyDescent="0.25">
      <c r="A25" s="21" t="s">
        <v>701</v>
      </c>
      <c r="B25" s="20" t="s">
        <v>700</v>
      </c>
      <c r="C25" s="96">
        <v>19788000</v>
      </c>
      <c r="D25" s="96">
        <v>19787400</v>
      </c>
      <c r="E25" s="96">
        <v>600</v>
      </c>
      <c r="F25" s="96">
        <v>0</v>
      </c>
    </row>
    <row r="26" spans="1:6" x14ac:dyDescent="0.25">
      <c r="A26" s="21" t="s">
        <v>701</v>
      </c>
      <c r="B26" s="20" t="s">
        <v>700</v>
      </c>
      <c r="C26" s="96">
        <v>492000</v>
      </c>
      <c r="D26" s="96">
        <v>492000</v>
      </c>
      <c r="E26" s="96">
        <v>0</v>
      </c>
      <c r="F26" s="96">
        <v>0</v>
      </c>
    </row>
    <row r="27" spans="1:6" x14ac:dyDescent="0.25">
      <c r="A27" s="106" t="s">
        <v>699</v>
      </c>
      <c r="B27" s="84" t="s">
        <v>698</v>
      </c>
      <c r="C27" s="83">
        <v>0</v>
      </c>
      <c r="D27" s="105">
        <v>0</v>
      </c>
      <c r="E27" s="105">
        <v>0</v>
      </c>
      <c r="F27" s="105">
        <v>0</v>
      </c>
    </row>
    <row r="28" spans="1:6" ht="13.2" x14ac:dyDescent="0.25">
      <c r="A28" s="569" t="s">
        <v>697</v>
      </c>
      <c r="B28" s="570"/>
      <c r="C28" s="93">
        <v>335294437.06</v>
      </c>
      <c r="D28" s="93">
        <v>328608393.99000001</v>
      </c>
      <c r="E28" s="94">
        <v>0</v>
      </c>
      <c r="F28" s="93">
        <v>6686043.0700000003</v>
      </c>
    </row>
    <row r="29" spans="1:6" ht="13.2" x14ac:dyDescent="0.25">
      <c r="A29" s="569" t="s">
        <v>696</v>
      </c>
      <c r="B29" s="570"/>
      <c r="C29" s="93">
        <v>331294437.06</v>
      </c>
      <c r="D29" s="93">
        <v>325802021.63</v>
      </c>
      <c r="E29" s="94">
        <v>0</v>
      </c>
      <c r="F29" s="93">
        <v>5492415.4299999997</v>
      </c>
    </row>
    <row r="30" spans="1:6" ht="20.399999999999999" x14ac:dyDescent="0.25">
      <c r="A30" s="14" t="s">
        <v>695</v>
      </c>
      <c r="B30" s="13" t="s">
        <v>694</v>
      </c>
      <c r="C30" s="91">
        <v>200000</v>
      </c>
      <c r="D30" s="91">
        <v>191771.4</v>
      </c>
      <c r="E30" s="92">
        <v>0</v>
      </c>
      <c r="F30" s="91">
        <v>8228.6</v>
      </c>
    </row>
    <row r="31" spans="1:6" ht="20.399999999999999" x14ac:dyDescent="0.25">
      <c r="A31" s="14" t="s">
        <v>693</v>
      </c>
      <c r="B31" s="13" t="s">
        <v>692</v>
      </c>
      <c r="C31" s="91">
        <v>22200</v>
      </c>
      <c r="D31" s="91">
        <v>22176.77</v>
      </c>
      <c r="E31" s="92">
        <v>0</v>
      </c>
      <c r="F31" s="91">
        <v>23.23</v>
      </c>
    </row>
    <row r="32" spans="1:6" ht="20.399999999999999" x14ac:dyDescent="0.25">
      <c r="A32" s="14" t="s">
        <v>691</v>
      </c>
      <c r="B32" s="13" t="s">
        <v>690</v>
      </c>
      <c r="C32" s="91">
        <v>2800</v>
      </c>
      <c r="D32" s="91">
        <v>0</v>
      </c>
      <c r="E32" s="92">
        <v>0</v>
      </c>
      <c r="F32" s="91">
        <v>2800</v>
      </c>
    </row>
    <row r="33" spans="1:6" ht="20.399999999999999" x14ac:dyDescent="0.25">
      <c r="A33" s="14" t="s">
        <v>689</v>
      </c>
      <c r="B33" s="13" t="s">
        <v>688</v>
      </c>
      <c r="C33" s="91">
        <v>25000</v>
      </c>
      <c r="D33" s="91">
        <v>0</v>
      </c>
      <c r="E33" s="92">
        <v>0</v>
      </c>
      <c r="F33" s="91">
        <v>25000</v>
      </c>
    </row>
    <row r="34" spans="1:6" ht="20.399999999999999" x14ac:dyDescent="0.25">
      <c r="A34" s="14" t="s">
        <v>687</v>
      </c>
      <c r="B34" s="13" t="s">
        <v>686</v>
      </c>
      <c r="C34" s="91">
        <v>25000</v>
      </c>
      <c r="D34" s="91">
        <v>0</v>
      </c>
      <c r="E34" s="92">
        <v>0</v>
      </c>
      <c r="F34" s="91">
        <v>25000</v>
      </c>
    </row>
    <row r="35" spans="1:6" ht="20.399999999999999" x14ac:dyDescent="0.25">
      <c r="A35" s="14" t="s">
        <v>685</v>
      </c>
      <c r="B35" s="13" t="s">
        <v>684</v>
      </c>
      <c r="C35" s="91">
        <v>25000</v>
      </c>
      <c r="D35" s="91">
        <v>630.54</v>
      </c>
      <c r="E35" s="92">
        <v>0</v>
      </c>
      <c r="F35" s="91">
        <v>24369.46</v>
      </c>
    </row>
    <row r="36" spans="1:6" x14ac:dyDescent="0.25">
      <c r="A36" s="14" t="s">
        <v>683</v>
      </c>
      <c r="B36" s="13" t="s">
        <v>682</v>
      </c>
      <c r="C36" s="91">
        <v>31505375</v>
      </c>
      <c r="D36" s="91">
        <v>31505375</v>
      </c>
      <c r="E36" s="92">
        <v>0</v>
      </c>
      <c r="F36" s="91">
        <v>0</v>
      </c>
    </row>
    <row r="37" spans="1:6" x14ac:dyDescent="0.25">
      <c r="A37" s="14" t="s">
        <v>646</v>
      </c>
      <c r="B37" s="13" t="s">
        <v>645</v>
      </c>
      <c r="C37" s="91">
        <v>489062.06</v>
      </c>
      <c r="D37" s="91">
        <v>489062.06</v>
      </c>
      <c r="E37" s="92">
        <v>0</v>
      </c>
      <c r="F37" s="91">
        <v>0</v>
      </c>
    </row>
    <row r="38" spans="1:6" x14ac:dyDescent="0.25">
      <c r="A38" s="14" t="s">
        <v>644</v>
      </c>
      <c r="B38" s="13" t="s">
        <v>643</v>
      </c>
      <c r="C38" s="91">
        <v>0</v>
      </c>
      <c r="D38" s="91">
        <v>22.6</v>
      </c>
      <c r="E38" s="92">
        <v>0</v>
      </c>
      <c r="F38" s="91">
        <v>-22.6</v>
      </c>
    </row>
    <row r="39" spans="1:6" x14ac:dyDescent="0.25">
      <c r="A39" s="307" t="s">
        <v>681</v>
      </c>
      <c r="B39" s="308" t="s">
        <v>17</v>
      </c>
      <c r="C39" s="309">
        <v>299000000</v>
      </c>
      <c r="D39" s="309">
        <v>293592983.25999999</v>
      </c>
      <c r="E39" s="310">
        <v>0</v>
      </c>
      <c r="F39" s="309">
        <v>5407016.7400000002</v>
      </c>
    </row>
    <row r="40" spans="1:6" ht="13.2" x14ac:dyDescent="0.25">
      <c r="A40" s="569" t="s">
        <v>680</v>
      </c>
      <c r="B40" s="570"/>
      <c r="C40" s="93">
        <v>4000000</v>
      </c>
      <c r="D40" s="93">
        <v>2806372.36</v>
      </c>
      <c r="E40" s="94">
        <v>0</v>
      </c>
      <c r="F40" s="93">
        <v>1193627.6399999999</v>
      </c>
    </row>
    <row r="41" spans="1:6" x14ac:dyDescent="0.25">
      <c r="A41" s="102"/>
      <c r="B41" s="101" t="s">
        <v>679</v>
      </c>
      <c r="C41" s="93">
        <v>4000000</v>
      </c>
      <c r="D41" s="93">
        <v>2806372.36</v>
      </c>
      <c r="E41" s="94">
        <v>0</v>
      </c>
      <c r="F41" s="93">
        <v>1193627.6399999999</v>
      </c>
    </row>
    <row r="42" spans="1:6" ht="20.399999999999999" x14ac:dyDescent="0.25">
      <c r="A42" s="14" t="s">
        <v>651</v>
      </c>
      <c r="B42" s="13" t="s">
        <v>650</v>
      </c>
      <c r="C42" s="91">
        <v>2200000</v>
      </c>
      <c r="D42" s="91">
        <v>1985084.98</v>
      </c>
      <c r="E42" s="92">
        <v>0</v>
      </c>
      <c r="F42" s="91">
        <v>214915.02</v>
      </c>
    </row>
    <row r="43" spans="1:6" ht="20.399999999999999" x14ac:dyDescent="0.25">
      <c r="A43" s="14" t="s">
        <v>622</v>
      </c>
      <c r="B43" s="13" t="s">
        <v>621</v>
      </c>
      <c r="C43" s="91">
        <v>978104.85</v>
      </c>
      <c r="D43" s="91">
        <v>0</v>
      </c>
      <c r="E43" s="92">
        <v>0</v>
      </c>
      <c r="F43" s="91">
        <v>978104.85</v>
      </c>
    </row>
    <row r="44" spans="1:6" ht="20.399999999999999" x14ac:dyDescent="0.25">
      <c r="A44" s="14" t="s">
        <v>618</v>
      </c>
      <c r="B44" s="13" t="s">
        <v>617</v>
      </c>
      <c r="C44" s="91">
        <v>1486</v>
      </c>
      <c r="D44" s="91">
        <v>1486</v>
      </c>
      <c r="E44" s="92">
        <v>0</v>
      </c>
      <c r="F44" s="91">
        <v>0</v>
      </c>
    </row>
    <row r="45" spans="1:6" ht="20.399999999999999" x14ac:dyDescent="0.25">
      <c r="A45" s="14" t="s">
        <v>606</v>
      </c>
      <c r="B45" s="13" t="s">
        <v>605</v>
      </c>
      <c r="C45" s="91">
        <v>46</v>
      </c>
      <c r="D45" s="91">
        <v>46</v>
      </c>
      <c r="E45" s="92">
        <v>0</v>
      </c>
      <c r="F45" s="91">
        <v>0</v>
      </c>
    </row>
    <row r="46" spans="1:6" ht="20.399999999999999" x14ac:dyDescent="0.25">
      <c r="A46" s="14" t="s">
        <v>604</v>
      </c>
      <c r="B46" s="13" t="s">
        <v>603</v>
      </c>
      <c r="C46" s="91">
        <v>785634</v>
      </c>
      <c r="D46" s="91">
        <v>785634</v>
      </c>
      <c r="E46" s="92">
        <v>0</v>
      </c>
      <c r="F46" s="91">
        <v>0</v>
      </c>
    </row>
    <row r="47" spans="1:6" ht="20.399999999999999" x14ac:dyDescent="0.25">
      <c r="A47" s="14" t="s">
        <v>602</v>
      </c>
      <c r="B47" s="13" t="s">
        <v>601</v>
      </c>
      <c r="C47" s="91">
        <v>21369</v>
      </c>
      <c r="D47" s="91">
        <v>21369</v>
      </c>
      <c r="E47" s="92">
        <v>0</v>
      </c>
      <c r="F47" s="91">
        <v>0</v>
      </c>
    </row>
    <row r="48" spans="1:6" x14ac:dyDescent="0.25">
      <c r="A48" s="14" t="s">
        <v>596</v>
      </c>
      <c r="B48" s="13" t="s">
        <v>678</v>
      </c>
      <c r="C48" s="91"/>
      <c r="D48" s="91"/>
      <c r="E48" s="92"/>
      <c r="F48" s="91"/>
    </row>
    <row r="49" spans="1:6" x14ac:dyDescent="0.25">
      <c r="A49" s="14" t="s">
        <v>677</v>
      </c>
      <c r="B49" s="13">
        <v>3998</v>
      </c>
      <c r="C49" s="91">
        <v>0</v>
      </c>
      <c r="D49" s="91">
        <v>0</v>
      </c>
      <c r="E49" s="92"/>
      <c r="F49" s="91"/>
    </row>
    <row r="50" spans="1:6" x14ac:dyDescent="0.25">
      <c r="A50" s="104"/>
      <c r="B50" s="13"/>
      <c r="C50" s="91"/>
      <c r="D50" s="91"/>
      <c r="E50" s="92"/>
      <c r="F50" s="91"/>
    </row>
    <row r="51" spans="1:6" x14ac:dyDescent="0.25">
      <c r="A51" s="14" t="s">
        <v>592</v>
      </c>
      <c r="B51" s="13" t="s">
        <v>591</v>
      </c>
      <c r="C51" s="91">
        <v>9362.15</v>
      </c>
      <c r="D51" s="91">
        <v>8754.3799999999992</v>
      </c>
      <c r="E51" s="92">
        <v>0</v>
      </c>
      <c r="F51" s="91">
        <v>607.77</v>
      </c>
    </row>
    <row r="52" spans="1:6" x14ac:dyDescent="0.25">
      <c r="A52" s="103"/>
      <c r="B52" s="89" t="s">
        <v>676</v>
      </c>
      <c r="C52" s="87">
        <v>0</v>
      </c>
      <c r="D52" s="87">
        <v>0</v>
      </c>
      <c r="E52" s="88">
        <v>0</v>
      </c>
      <c r="F52" s="87">
        <v>0</v>
      </c>
    </row>
    <row r="53" spans="1:6" x14ac:dyDescent="0.25">
      <c r="A53" s="102"/>
      <c r="B53" s="101" t="s">
        <v>675</v>
      </c>
      <c r="C53" s="93">
        <v>0</v>
      </c>
      <c r="D53" s="93">
        <v>0</v>
      </c>
      <c r="E53" s="94">
        <v>0</v>
      </c>
      <c r="F53" s="93">
        <v>0</v>
      </c>
    </row>
    <row r="55" spans="1:6" x14ac:dyDescent="0.25">
      <c r="A55" s="566" t="s">
        <v>538</v>
      </c>
      <c r="B55" s="405"/>
      <c r="C55" s="405"/>
      <c r="D55" s="405"/>
      <c r="E55" s="405"/>
      <c r="F55" s="405"/>
    </row>
    <row r="56" spans="1:6" x14ac:dyDescent="0.25">
      <c r="C56" s="99"/>
      <c r="D56" s="99"/>
      <c r="E56" s="99"/>
    </row>
    <row r="57" spans="1:6" ht="13.2" x14ac:dyDescent="0.25">
      <c r="A57" s="564" t="s">
        <v>674</v>
      </c>
      <c r="B57" s="565"/>
      <c r="C57" s="565"/>
      <c r="D57" s="565"/>
      <c r="E57" s="565"/>
      <c r="F57" s="565"/>
    </row>
    <row r="59" spans="1:6" x14ac:dyDescent="0.25">
      <c r="A59" s="82" t="s">
        <v>532</v>
      </c>
      <c r="B59" s="81" t="s">
        <v>531</v>
      </c>
      <c r="C59" s="81" t="s">
        <v>180</v>
      </c>
      <c r="D59" s="81" t="s">
        <v>4</v>
      </c>
      <c r="E59" s="81" t="s">
        <v>3</v>
      </c>
      <c r="F59" s="81" t="s">
        <v>59</v>
      </c>
    </row>
    <row r="60" spans="1:6" x14ac:dyDescent="0.25">
      <c r="A60" s="80"/>
      <c r="B60" s="80"/>
      <c r="C60" s="80" t="s">
        <v>52</v>
      </c>
      <c r="D60" s="80"/>
      <c r="E60" s="80" t="s">
        <v>530</v>
      </c>
      <c r="F60" s="80" t="s">
        <v>529</v>
      </c>
    </row>
    <row r="61" spans="1:6" ht="20.399999999999999" x14ac:dyDescent="0.25">
      <c r="A61" s="79" t="s">
        <v>496</v>
      </c>
      <c r="B61" s="78" t="s">
        <v>495</v>
      </c>
      <c r="C61" s="77">
        <v>514000000</v>
      </c>
      <c r="D61" s="77">
        <v>54500000</v>
      </c>
      <c r="E61" s="77">
        <v>0</v>
      </c>
      <c r="F61" s="77">
        <v>459500000</v>
      </c>
    </row>
    <row r="62" spans="1:6" x14ac:dyDescent="0.25">
      <c r="A62" s="79" t="s">
        <v>527</v>
      </c>
      <c r="B62" s="78" t="s">
        <v>673</v>
      </c>
      <c r="C62" s="77">
        <v>100000000</v>
      </c>
      <c r="D62" s="77">
        <v>0</v>
      </c>
      <c r="E62" s="77">
        <v>0</v>
      </c>
      <c r="F62" s="77">
        <v>100000000</v>
      </c>
    </row>
    <row r="63" spans="1:6" ht="13.2" x14ac:dyDescent="0.25">
      <c r="A63" s="567" t="s">
        <v>525</v>
      </c>
      <c r="B63" s="568"/>
      <c r="C63" s="77">
        <f>C62+C61</f>
        <v>614000000</v>
      </c>
      <c r="D63" s="77">
        <f>D62+D61</f>
        <v>54500000</v>
      </c>
      <c r="E63" s="77">
        <f>E62+E61</f>
        <v>0</v>
      </c>
      <c r="F63" s="77">
        <f>F62+F61</f>
        <v>559500000</v>
      </c>
    </row>
  </sheetData>
  <mergeCells count="12">
    <mergeCell ref="A1:E1"/>
    <mergeCell ref="A3:F3"/>
    <mergeCell ref="A55:F55"/>
    <mergeCell ref="A57:F57"/>
    <mergeCell ref="A63:B63"/>
    <mergeCell ref="A2:E2"/>
    <mergeCell ref="A40:B40"/>
    <mergeCell ref="A29:B29"/>
    <mergeCell ref="A28:B28"/>
    <mergeCell ref="A14:B14"/>
    <mergeCell ref="A8:B8"/>
    <mergeCell ref="A7:B7"/>
  </mergeCells>
  <printOptions horizontalCentered="1"/>
  <pageMargins left="0.39370078740157483" right="0.39370078740157483" top="0.39370078740157483" bottom="0.39370078740157483" header="0.19685039370078741" footer="0.19685039370078741"/>
  <pageSetup paperSize="9" orientation="landscape" r:id="rId1"/>
  <rowBreaks count="1" manualBreakCount="1">
    <brk id="39"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3"/>
  <sheetViews>
    <sheetView showGridLines="0" view="pageBreakPreview" topLeftCell="A55" zoomScale="60" zoomScaleNormal="100" workbookViewId="0">
      <selection activeCell="D92" sqref="D92"/>
    </sheetView>
  </sheetViews>
  <sheetFormatPr baseColWidth="10" defaultRowHeight="10.199999999999999" x14ac:dyDescent="0.25"/>
  <cols>
    <col min="1" max="1" width="8.44140625" style="3" customWidth="1"/>
    <col min="2" max="2" width="45.77734375" style="6" customWidth="1"/>
    <col min="3" max="6" width="12.77734375" style="3" customWidth="1"/>
    <col min="7" max="16384" width="11.5546875" style="3"/>
  </cols>
  <sheetData>
    <row r="1" spans="1:6" ht="13.2" x14ac:dyDescent="0.25">
      <c r="A1" s="562" t="s">
        <v>67</v>
      </c>
      <c r="B1" s="563"/>
      <c r="C1" s="563"/>
      <c r="D1" s="563"/>
      <c r="E1" s="563"/>
      <c r="F1" s="100" t="s">
        <v>66</v>
      </c>
    </row>
    <row r="2" spans="1:6" ht="13.2" x14ac:dyDescent="0.25">
      <c r="A2" s="562" t="s">
        <v>672</v>
      </c>
      <c r="B2" s="563"/>
      <c r="C2" s="563"/>
      <c r="D2" s="563"/>
      <c r="E2" s="563"/>
      <c r="F2" s="100" t="s">
        <v>671</v>
      </c>
    </row>
    <row r="3" spans="1:6" ht="13.2" x14ac:dyDescent="0.25">
      <c r="A3" s="564" t="s">
        <v>670</v>
      </c>
      <c r="B3" s="565"/>
      <c r="C3" s="565"/>
      <c r="D3" s="565"/>
      <c r="E3" s="565"/>
      <c r="F3" s="565"/>
    </row>
    <row r="4" spans="1:6" x14ac:dyDescent="0.25">
      <c r="A4" s="99"/>
      <c r="B4" s="99"/>
      <c r="C4" s="99"/>
      <c r="D4" s="99"/>
      <c r="E4" s="99"/>
      <c r="F4" s="99"/>
    </row>
    <row r="5" spans="1:6" x14ac:dyDescent="0.25">
      <c r="A5" s="82" t="s">
        <v>669</v>
      </c>
      <c r="B5" s="81" t="s">
        <v>60</v>
      </c>
      <c r="C5" s="81" t="s">
        <v>180</v>
      </c>
      <c r="D5" s="81" t="s">
        <v>4</v>
      </c>
      <c r="E5" s="81" t="s">
        <v>3</v>
      </c>
      <c r="F5" s="81" t="s">
        <v>59</v>
      </c>
    </row>
    <row r="6" spans="1:6" ht="20.399999999999999" x14ac:dyDescent="0.25">
      <c r="A6" s="80"/>
      <c r="B6" s="80"/>
      <c r="C6" s="80" t="s">
        <v>52</v>
      </c>
      <c r="D6" s="80"/>
      <c r="E6" s="80" t="s">
        <v>530</v>
      </c>
      <c r="F6" s="80" t="s">
        <v>529</v>
      </c>
    </row>
    <row r="7" spans="1:6" ht="13.2" x14ac:dyDescent="0.25">
      <c r="A7" s="571" t="s">
        <v>668</v>
      </c>
      <c r="B7" s="572"/>
      <c r="C7" s="83">
        <v>659543041.24000001</v>
      </c>
      <c r="D7" s="83">
        <v>411636051.37</v>
      </c>
      <c r="E7" s="83">
        <v>0</v>
      </c>
      <c r="F7" s="83">
        <v>247906989.87</v>
      </c>
    </row>
    <row r="8" spans="1:6" ht="13.2" x14ac:dyDescent="0.25">
      <c r="A8" s="573" t="s">
        <v>667</v>
      </c>
      <c r="B8" s="417"/>
      <c r="C8" s="98">
        <v>26936051.579999998</v>
      </c>
      <c r="D8" s="98">
        <v>19915355.09</v>
      </c>
      <c r="E8" s="98">
        <v>0</v>
      </c>
      <c r="F8" s="98">
        <v>7020696.4900000002</v>
      </c>
    </row>
    <row r="9" spans="1:6" x14ac:dyDescent="0.25">
      <c r="A9" s="21" t="s">
        <v>666</v>
      </c>
      <c r="B9" s="20" t="s">
        <v>665</v>
      </c>
      <c r="C9" s="96">
        <v>26936051.579999998</v>
      </c>
      <c r="D9" s="96">
        <v>19915355.09</v>
      </c>
      <c r="E9" s="96">
        <v>0</v>
      </c>
      <c r="F9" s="96">
        <v>7020696.4900000002</v>
      </c>
    </row>
    <row r="10" spans="1:6" ht="13.2" x14ac:dyDescent="0.25">
      <c r="A10" s="571" t="s">
        <v>664</v>
      </c>
      <c r="B10" s="572"/>
      <c r="C10" s="83">
        <v>56203076.380000003</v>
      </c>
      <c r="D10" s="83">
        <v>56564688.75</v>
      </c>
      <c r="E10" s="83">
        <v>0</v>
      </c>
      <c r="F10" s="83">
        <v>-361612.37</v>
      </c>
    </row>
    <row r="11" spans="1:6" x14ac:dyDescent="0.25">
      <c r="A11" s="43" t="s">
        <v>663</v>
      </c>
      <c r="B11" s="42" t="s">
        <v>662</v>
      </c>
      <c r="C11" s="97"/>
      <c r="D11" s="97"/>
      <c r="E11" s="97"/>
      <c r="F11" s="97"/>
    </row>
    <row r="12" spans="1:6" x14ac:dyDescent="0.25">
      <c r="A12" s="43" t="s">
        <v>661</v>
      </c>
      <c r="B12" s="42" t="s">
        <v>660</v>
      </c>
      <c r="C12" s="97">
        <v>56203076.380000003</v>
      </c>
      <c r="D12" s="97">
        <v>56564688.75</v>
      </c>
      <c r="E12" s="97">
        <v>0</v>
      </c>
      <c r="F12" s="97">
        <v>-361612.37</v>
      </c>
    </row>
    <row r="13" spans="1:6" x14ac:dyDescent="0.25">
      <c r="A13" s="21" t="s">
        <v>659</v>
      </c>
      <c r="B13" s="20" t="s">
        <v>658</v>
      </c>
      <c r="C13" s="96">
        <v>0</v>
      </c>
      <c r="D13" s="96">
        <v>89323.6</v>
      </c>
      <c r="E13" s="96">
        <v>0</v>
      </c>
      <c r="F13" s="96">
        <v>-89323.6</v>
      </c>
    </row>
    <row r="14" spans="1:6" x14ac:dyDescent="0.25">
      <c r="A14" s="21" t="s">
        <v>657</v>
      </c>
      <c r="B14" s="20" t="s">
        <v>656</v>
      </c>
      <c r="C14" s="96">
        <v>53487000</v>
      </c>
      <c r="D14" s="96">
        <v>54067548.659999996</v>
      </c>
      <c r="E14" s="96">
        <v>0</v>
      </c>
      <c r="F14" s="96">
        <v>-580548.66</v>
      </c>
    </row>
    <row r="15" spans="1:6" x14ac:dyDescent="0.25">
      <c r="A15" s="21" t="s">
        <v>655</v>
      </c>
      <c r="B15" s="20" t="s">
        <v>654</v>
      </c>
      <c r="C15" s="96">
        <v>0</v>
      </c>
      <c r="D15" s="96">
        <v>361250</v>
      </c>
      <c r="E15" s="96">
        <v>0</v>
      </c>
      <c r="F15" s="96">
        <v>-361250</v>
      </c>
    </row>
    <row r="16" spans="1:6" ht="20.399999999999999" x14ac:dyDescent="0.25">
      <c r="A16" s="21" t="s">
        <v>653</v>
      </c>
      <c r="B16" s="20" t="s">
        <v>652</v>
      </c>
      <c r="C16" s="96">
        <v>616076.38</v>
      </c>
      <c r="D16" s="96">
        <v>60854.42</v>
      </c>
      <c r="E16" s="96">
        <v>0</v>
      </c>
      <c r="F16" s="96">
        <v>555221.96</v>
      </c>
    </row>
    <row r="17" spans="1:6" ht="20.399999999999999" x14ac:dyDescent="0.25">
      <c r="A17" s="21" t="s">
        <v>651</v>
      </c>
      <c r="B17" s="20" t="s">
        <v>650</v>
      </c>
      <c r="C17" s="96">
        <v>2100000</v>
      </c>
      <c r="D17" s="96">
        <v>1985712.07</v>
      </c>
      <c r="E17" s="96">
        <v>0</v>
      </c>
      <c r="F17" s="96">
        <v>114287.93</v>
      </c>
    </row>
    <row r="18" spans="1:6" x14ac:dyDescent="0.25">
      <c r="A18" s="79" t="s">
        <v>649</v>
      </c>
      <c r="B18" s="78" t="s">
        <v>648</v>
      </c>
      <c r="C18" s="77">
        <v>0</v>
      </c>
      <c r="D18" s="95">
        <v>0</v>
      </c>
      <c r="E18" s="77">
        <v>0</v>
      </c>
      <c r="F18" s="95">
        <v>0</v>
      </c>
    </row>
    <row r="19" spans="1:6" ht="13.2" x14ac:dyDescent="0.25">
      <c r="A19" s="569" t="s">
        <v>647</v>
      </c>
      <c r="B19" s="570"/>
      <c r="C19" s="93">
        <v>359990550</v>
      </c>
      <c r="D19" s="93">
        <v>335156007.52999997</v>
      </c>
      <c r="E19" s="94">
        <v>0</v>
      </c>
      <c r="F19" s="93">
        <v>24834542.469999999</v>
      </c>
    </row>
    <row r="20" spans="1:6" x14ac:dyDescent="0.25">
      <c r="A20" s="14" t="s">
        <v>646</v>
      </c>
      <c r="B20" s="13" t="s">
        <v>645</v>
      </c>
      <c r="C20" s="91">
        <v>2400000</v>
      </c>
      <c r="D20" s="91">
        <v>0</v>
      </c>
      <c r="E20" s="92">
        <v>0</v>
      </c>
      <c r="F20" s="91">
        <v>2400000</v>
      </c>
    </row>
    <row r="21" spans="1:6" x14ac:dyDescent="0.25">
      <c r="A21" s="14" t="s">
        <v>644</v>
      </c>
      <c r="B21" s="13" t="s">
        <v>643</v>
      </c>
      <c r="C21" s="91">
        <v>0</v>
      </c>
      <c r="D21" s="91">
        <v>135536</v>
      </c>
      <c r="E21" s="92">
        <v>0</v>
      </c>
      <c r="F21" s="91">
        <v>-135536</v>
      </c>
    </row>
    <row r="22" spans="1:6" ht="20.399999999999999" x14ac:dyDescent="0.25">
      <c r="A22" s="14" t="s">
        <v>642</v>
      </c>
      <c r="B22" s="13" t="s">
        <v>641</v>
      </c>
      <c r="C22" s="91">
        <v>0</v>
      </c>
      <c r="D22" s="91">
        <v>138340</v>
      </c>
      <c r="E22" s="92">
        <v>0</v>
      </c>
      <c r="F22" s="91">
        <v>-138340</v>
      </c>
    </row>
    <row r="23" spans="1:6" ht="20.399999999999999" x14ac:dyDescent="0.25">
      <c r="A23" s="14" t="s">
        <v>640</v>
      </c>
      <c r="B23" s="13" t="s">
        <v>639</v>
      </c>
      <c r="C23" s="91">
        <v>0</v>
      </c>
      <c r="D23" s="91">
        <v>55.6</v>
      </c>
      <c r="E23" s="92">
        <v>0</v>
      </c>
      <c r="F23" s="91">
        <v>-55.6</v>
      </c>
    </row>
    <row r="24" spans="1:6" x14ac:dyDescent="0.25">
      <c r="A24" s="14" t="s">
        <v>638</v>
      </c>
      <c r="B24" s="13" t="s">
        <v>493</v>
      </c>
      <c r="C24" s="91">
        <v>765000</v>
      </c>
      <c r="D24" s="91">
        <v>767005</v>
      </c>
      <c r="E24" s="92">
        <v>0</v>
      </c>
      <c r="F24" s="91">
        <v>-2005</v>
      </c>
    </row>
    <row r="25" spans="1:6" x14ac:dyDescent="0.25">
      <c r="A25" s="14" t="s">
        <v>637</v>
      </c>
      <c r="B25" s="13" t="s">
        <v>491</v>
      </c>
      <c r="C25" s="91">
        <v>40000</v>
      </c>
      <c r="D25" s="91">
        <v>9766</v>
      </c>
      <c r="E25" s="92">
        <v>0</v>
      </c>
      <c r="F25" s="91">
        <v>30234</v>
      </c>
    </row>
    <row r="26" spans="1:6" ht="20.399999999999999" x14ac:dyDescent="0.25">
      <c r="A26" s="14" t="s">
        <v>636</v>
      </c>
      <c r="B26" s="13" t="s">
        <v>635</v>
      </c>
      <c r="C26" s="91">
        <v>39000</v>
      </c>
      <c r="D26" s="91">
        <v>7800</v>
      </c>
      <c r="E26" s="92">
        <v>0</v>
      </c>
      <c r="F26" s="91">
        <v>31200</v>
      </c>
    </row>
    <row r="27" spans="1:6" ht="20.399999999999999" x14ac:dyDescent="0.25">
      <c r="A27" s="14" t="s">
        <v>634</v>
      </c>
      <c r="B27" s="13" t="s">
        <v>633</v>
      </c>
      <c r="C27" s="91">
        <v>20115000</v>
      </c>
      <c r="D27" s="91">
        <v>20113674</v>
      </c>
      <c r="E27" s="92">
        <v>0</v>
      </c>
      <c r="F27" s="91">
        <v>1326</v>
      </c>
    </row>
    <row r="28" spans="1:6" ht="20.399999999999999" x14ac:dyDescent="0.25">
      <c r="A28" s="14" t="s">
        <v>632</v>
      </c>
      <c r="B28" s="13" t="s">
        <v>631</v>
      </c>
      <c r="C28" s="91">
        <v>31000</v>
      </c>
      <c r="D28" s="91">
        <v>25553</v>
      </c>
      <c r="E28" s="92">
        <v>0</v>
      </c>
      <c r="F28" s="91">
        <v>5447</v>
      </c>
    </row>
    <row r="29" spans="1:6" ht="20.399999999999999" x14ac:dyDescent="0.25">
      <c r="A29" s="14" t="s">
        <v>630</v>
      </c>
      <c r="B29" s="13" t="s">
        <v>629</v>
      </c>
      <c r="C29" s="91">
        <v>810000</v>
      </c>
      <c r="D29" s="91">
        <v>809143</v>
      </c>
      <c r="E29" s="92">
        <v>0</v>
      </c>
      <c r="F29" s="91">
        <v>857</v>
      </c>
    </row>
    <row r="30" spans="1:6" ht="20.399999999999999" x14ac:dyDescent="0.25">
      <c r="A30" s="14" t="s">
        <v>628</v>
      </c>
      <c r="B30" s="13" t="s">
        <v>627</v>
      </c>
      <c r="C30" s="91">
        <v>46500</v>
      </c>
      <c r="D30" s="91">
        <v>46452</v>
      </c>
      <c r="E30" s="92">
        <v>0</v>
      </c>
      <c r="F30" s="91">
        <v>48</v>
      </c>
    </row>
    <row r="31" spans="1:6" ht="20.399999999999999" x14ac:dyDescent="0.25">
      <c r="A31" s="14" t="s">
        <v>626</v>
      </c>
      <c r="B31" s="13" t="s">
        <v>625</v>
      </c>
      <c r="C31" s="91">
        <v>13599700</v>
      </c>
      <c r="D31" s="91">
        <v>13599649</v>
      </c>
      <c r="E31" s="92">
        <v>0</v>
      </c>
      <c r="F31" s="91">
        <v>51</v>
      </c>
    </row>
    <row r="32" spans="1:6" ht="20.399999999999999" x14ac:dyDescent="0.25">
      <c r="A32" s="14" t="s">
        <v>624</v>
      </c>
      <c r="B32" s="13" t="s">
        <v>623</v>
      </c>
      <c r="C32" s="91">
        <v>920650</v>
      </c>
      <c r="D32" s="91">
        <v>920623</v>
      </c>
      <c r="E32" s="92">
        <v>0</v>
      </c>
      <c r="F32" s="91">
        <v>27</v>
      </c>
    </row>
    <row r="33" spans="1:6" ht="20.399999999999999" x14ac:dyDescent="0.25">
      <c r="A33" s="14" t="s">
        <v>622</v>
      </c>
      <c r="B33" s="13" t="s">
        <v>621</v>
      </c>
      <c r="C33" s="91">
        <v>49436950</v>
      </c>
      <c r="D33" s="91">
        <v>49436911</v>
      </c>
      <c r="E33" s="92">
        <v>0</v>
      </c>
      <c r="F33" s="91">
        <v>39</v>
      </c>
    </row>
    <row r="34" spans="1:6" ht="20.399999999999999" x14ac:dyDescent="0.25">
      <c r="A34" s="14" t="s">
        <v>620</v>
      </c>
      <c r="B34" s="13" t="s">
        <v>619</v>
      </c>
      <c r="C34" s="91">
        <v>275600</v>
      </c>
      <c r="D34" s="91">
        <v>275575</v>
      </c>
      <c r="E34" s="92">
        <v>0</v>
      </c>
      <c r="F34" s="91">
        <v>25</v>
      </c>
    </row>
    <row r="35" spans="1:6" ht="20.399999999999999" x14ac:dyDescent="0.25">
      <c r="A35" s="14" t="s">
        <v>618</v>
      </c>
      <c r="B35" s="13" t="s">
        <v>617</v>
      </c>
      <c r="C35" s="91">
        <v>12305500</v>
      </c>
      <c r="D35" s="91">
        <v>12305476</v>
      </c>
      <c r="E35" s="92">
        <v>0</v>
      </c>
      <c r="F35" s="91">
        <v>24</v>
      </c>
    </row>
    <row r="36" spans="1:6" x14ac:dyDescent="0.25">
      <c r="A36" s="14" t="s">
        <v>616</v>
      </c>
      <c r="B36" s="13" t="s">
        <v>615</v>
      </c>
      <c r="C36" s="91">
        <v>175000</v>
      </c>
      <c r="D36" s="91">
        <v>173736</v>
      </c>
      <c r="E36" s="92">
        <v>0</v>
      </c>
      <c r="F36" s="91">
        <v>1264</v>
      </c>
    </row>
    <row r="37" spans="1:6" ht="20.399999999999999" x14ac:dyDescent="0.25">
      <c r="A37" s="307" t="s">
        <v>614</v>
      </c>
      <c r="B37" s="308" t="s">
        <v>613</v>
      </c>
      <c r="C37" s="309">
        <v>12965500</v>
      </c>
      <c r="D37" s="309">
        <v>12965453</v>
      </c>
      <c r="E37" s="310">
        <v>0</v>
      </c>
      <c r="F37" s="309">
        <v>47</v>
      </c>
    </row>
    <row r="38" spans="1:6" ht="20.399999999999999" x14ac:dyDescent="0.25">
      <c r="A38" s="14" t="s">
        <v>612</v>
      </c>
      <c r="B38" s="13" t="s">
        <v>611</v>
      </c>
      <c r="C38" s="91">
        <v>8943900</v>
      </c>
      <c r="D38" s="91">
        <v>8943892</v>
      </c>
      <c r="E38" s="92">
        <v>0</v>
      </c>
      <c r="F38" s="91">
        <v>8</v>
      </c>
    </row>
    <row r="39" spans="1:6" x14ac:dyDescent="0.25">
      <c r="A39" s="14" t="s">
        <v>610</v>
      </c>
      <c r="B39" s="13" t="s">
        <v>609</v>
      </c>
      <c r="C39" s="91">
        <v>165000</v>
      </c>
      <c r="D39" s="91">
        <v>147372</v>
      </c>
      <c r="E39" s="92">
        <v>0</v>
      </c>
      <c r="F39" s="91">
        <v>17628</v>
      </c>
    </row>
    <row r="40" spans="1:6" x14ac:dyDescent="0.25">
      <c r="A40" s="14" t="s">
        <v>608</v>
      </c>
      <c r="B40" s="13" t="s">
        <v>607</v>
      </c>
      <c r="C40" s="91">
        <v>12479850</v>
      </c>
      <c r="D40" s="91">
        <v>12479844</v>
      </c>
      <c r="E40" s="92">
        <v>0</v>
      </c>
      <c r="F40" s="91">
        <v>6</v>
      </c>
    </row>
    <row r="41" spans="1:6" ht="20.399999999999999" x14ac:dyDescent="0.25">
      <c r="A41" s="14" t="s">
        <v>606</v>
      </c>
      <c r="B41" s="13" t="s">
        <v>605</v>
      </c>
      <c r="C41" s="91">
        <v>5848350</v>
      </c>
      <c r="D41" s="91">
        <v>2834839</v>
      </c>
      <c r="E41" s="92">
        <v>0</v>
      </c>
      <c r="F41" s="91">
        <v>3013511</v>
      </c>
    </row>
    <row r="42" spans="1:6" ht="20.399999999999999" x14ac:dyDescent="0.25">
      <c r="A42" s="14" t="s">
        <v>604</v>
      </c>
      <c r="B42" s="13" t="s">
        <v>603</v>
      </c>
      <c r="C42" s="91">
        <v>39185600</v>
      </c>
      <c r="D42" s="91">
        <v>39185569</v>
      </c>
      <c r="E42" s="92">
        <v>0</v>
      </c>
      <c r="F42" s="91">
        <v>31</v>
      </c>
    </row>
    <row r="43" spans="1:6" ht="20.399999999999999" x14ac:dyDescent="0.25">
      <c r="A43" s="14" t="s">
        <v>602</v>
      </c>
      <c r="B43" s="13" t="s">
        <v>601</v>
      </c>
      <c r="C43" s="91">
        <v>54200000</v>
      </c>
      <c r="D43" s="91">
        <v>44839758.659999996</v>
      </c>
      <c r="E43" s="92">
        <v>0</v>
      </c>
      <c r="F43" s="91">
        <v>9360241.3399999999</v>
      </c>
    </row>
    <row r="44" spans="1:6" ht="20.399999999999999" x14ac:dyDescent="0.25">
      <c r="A44" s="14" t="s">
        <v>600</v>
      </c>
      <c r="B44" s="13" t="s">
        <v>599</v>
      </c>
      <c r="C44" s="91">
        <v>5628050</v>
      </c>
      <c r="D44" s="91">
        <v>5628033</v>
      </c>
      <c r="E44" s="92">
        <v>0</v>
      </c>
      <c r="F44" s="91">
        <v>17</v>
      </c>
    </row>
    <row r="45" spans="1:6" ht="20.399999999999999" x14ac:dyDescent="0.25">
      <c r="A45" s="14" t="s">
        <v>598</v>
      </c>
      <c r="B45" s="13" t="s">
        <v>597</v>
      </c>
      <c r="C45" s="91">
        <v>4510000</v>
      </c>
      <c r="D45" s="91">
        <v>4499527</v>
      </c>
      <c r="E45" s="92">
        <v>0</v>
      </c>
      <c r="F45" s="91">
        <v>10473</v>
      </c>
    </row>
    <row r="46" spans="1:6" ht="20.399999999999999" x14ac:dyDescent="0.25">
      <c r="A46" s="14" t="s">
        <v>596</v>
      </c>
      <c r="B46" s="13" t="s">
        <v>595</v>
      </c>
      <c r="C46" s="91">
        <v>5550000</v>
      </c>
      <c r="D46" s="91">
        <v>5521141</v>
      </c>
      <c r="E46" s="92">
        <v>0</v>
      </c>
      <c r="F46" s="91">
        <v>28859</v>
      </c>
    </row>
    <row r="47" spans="1:6" ht="20.399999999999999" x14ac:dyDescent="0.25">
      <c r="A47" s="14" t="s">
        <v>594</v>
      </c>
      <c r="B47" s="13" t="s">
        <v>593</v>
      </c>
      <c r="C47" s="91">
        <v>896650</v>
      </c>
      <c r="D47" s="91">
        <v>896603</v>
      </c>
      <c r="E47" s="92">
        <v>0</v>
      </c>
      <c r="F47" s="91">
        <v>47</v>
      </c>
    </row>
    <row r="48" spans="1:6" x14ac:dyDescent="0.25">
      <c r="A48" s="14" t="s">
        <v>592</v>
      </c>
      <c r="B48" s="13" t="s">
        <v>591</v>
      </c>
      <c r="C48" s="91">
        <v>4210000</v>
      </c>
      <c r="D48" s="91">
        <v>3563046.91</v>
      </c>
      <c r="E48" s="92">
        <v>0</v>
      </c>
      <c r="F48" s="91">
        <v>646953.09</v>
      </c>
    </row>
    <row r="49" spans="1:6" ht="20.399999999999999" x14ac:dyDescent="0.25">
      <c r="A49" s="14" t="s">
        <v>590</v>
      </c>
      <c r="B49" s="13" t="s">
        <v>589</v>
      </c>
      <c r="C49" s="91">
        <v>38375.99</v>
      </c>
      <c r="D49" s="91">
        <v>19188</v>
      </c>
      <c r="E49" s="92">
        <v>0</v>
      </c>
      <c r="F49" s="91">
        <v>19187.990000000002</v>
      </c>
    </row>
    <row r="50" spans="1:6" ht="20.399999999999999" x14ac:dyDescent="0.25">
      <c r="A50" s="14" t="s">
        <v>588</v>
      </c>
      <c r="B50" s="13" t="s">
        <v>587</v>
      </c>
      <c r="C50" s="91">
        <v>5500</v>
      </c>
      <c r="D50" s="91">
        <v>5058</v>
      </c>
      <c r="E50" s="92">
        <v>0</v>
      </c>
      <c r="F50" s="91">
        <v>442</v>
      </c>
    </row>
    <row r="51" spans="1:6" x14ac:dyDescent="0.25">
      <c r="A51" s="14" t="s">
        <v>586</v>
      </c>
      <c r="B51" s="13" t="s">
        <v>585</v>
      </c>
      <c r="C51" s="91">
        <v>1900000</v>
      </c>
      <c r="D51" s="91">
        <v>1897490.52</v>
      </c>
      <c r="E51" s="92">
        <v>0</v>
      </c>
      <c r="F51" s="91">
        <v>2509.48</v>
      </c>
    </row>
    <row r="52" spans="1:6" x14ac:dyDescent="0.25">
      <c r="A52" s="14" t="s">
        <v>584</v>
      </c>
      <c r="B52" s="13" t="s">
        <v>583</v>
      </c>
      <c r="C52" s="91">
        <v>69300000</v>
      </c>
      <c r="D52" s="91">
        <v>65151093.030000001</v>
      </c>
      <c r="E52" s="92">
        <v>0</v>
      </c>
      <c r="F52" s="91">
        <v>4148906.97</v>
      </c>
    </row>
    <row r="53" spans="1:6" ht="20.399999999999999" x14ac:dyDescent="0.25">
      <c r="A53" s="14" t="s">
        <v>582</v>
      </c>
      <c r="B53" s="13" t="s">
        <v>581</v>
      </c>
      <c r="C53" s="91">
        <v>2100000</v>
      </c>
      <c r="D53" s="91">
        <v>477351</v>
      </c>
      <c r="E53" s="92">
        <v>0</v>
      </c>
      <c r="F53" s="91">
        <v>1622649</v>
      </c>
    </row>
    <row r="54" spans="1:6" x14ac:dyDescent="0.25">
      <c r="A54" s="14" t="s">
        <v>580</v>
      </c>
      <c r="B54" s="13" t="s">
        <v>579</v>
      </c>
      <c r="C54" s="91">
        <v>1666000</v>
      </c>
      <c r="D54" s="91">
        <v>1665702</v>
      </c>
      <c r="E54" s="92">
        <v>0</v>
      </c>
      <c r="F54" s="91">
        <v>298</v>
      </c>
    </row>
    <row r="55" spans="1:6" x14ac:dyDescent="0.25">
      <c r="A55" s="14" t="s">
        <v>578</v>
      </c>
      <c r="B55" s="13" t="s">
        <v>577</v>
      </c>
      <c r="C55" s="91">
        <v>41500</v>
      </c>
      <c r="D55" s="91">
        <v>41197</v>
      </c>
      <c r="E55" s="92">
        <v>0</v>
      </c>
      <c r="F55" s="91">
        <v>303</v>
      </c>
    </row>
    <row r="56" spans="1:6" x14ac:dyDescent="0.25">
      <c r="A56" s="14" t="s">
        <v>576</v>
      </c>
      <c r="B56" s="13" t="s">
        <v>575</v>
      </c>
      <c r="C56" s="91">
        <v>20000</v>
      </c>
      <c r="D56" s="91">
        <v>16847</v>
      </c>
      <c r="E56" s="92">
        <v>0</v>
      </c>
      <c r="F56" s="91">
        <v>3153</v>
      </c>
    </row>
    <row r="57" spans="1:6" ht="20.399999999999999" x14ac:dyDescent="0.25">
      <c r="A57" s="14" t="s">
        <v>574</v>
      </c>
      <c r="B57" s="13" t="s">
        <v>573</v>
      </c>
      <c r="C57" s="91">
        <v>700</v>
      </c>
      <c r="D57" s="91">
        <v>603</v>
      </c>
      <c r="E57" s="92">
        <v>0</v>
      </c>
      <c r="F57" s="91">
        <v>97</v>
      </c>
    </row>
    <row r="58" spans="1:6" x14ac:dyDescent="0.25">
      <c r="A58" s="14" t="s">
        <v>572</v>
      </c>
      <c r="B58" s="13" t="s">
        <v>571</v>
      </c>
      <c r="C58" s="91">
        <v>36800</v>
      </c>
      <c r="D58" s="91">
        <v>36758</v>
      </c>
      <c r="E58" s="92">
        <v>0</v>
      </c>
      <c r="F58" s="91">
        <v>42</v>
      </c>
    </row>
    <row r="59" spans="1:6" x14ac:dyDescent="0.25">
      <c r="A59" s="14" t="s">
        <v>570</v>
      </c>
      <c r="B59" s="13" t="s">
        <v>569</v>
      </c>
      <c r="C59" s="91">
        <v>3761624.01</v>
      </c>
      <c r="D59" s="91">
        <v>3148166.5</v>
      </c>
      <c r="E59" s="92">
        <v>0</v>
      </c>
      <c r="F59" s="91">
        <v>613457.51</v>
      </c>
    </row>
    <row r="60" spans="1:6" x14ac:dyDescent="0.25">
      <c r="A60" s="14" t="s">
        <v>568</v>
      </c>
      <c r="B60" s="13" t="s">
        <v>567</v>
      </c>
      <c r="C60" s="91">
        <v>710000</v>
      </c>
      <c r="D60" s="91">
        <v>413507.73</v>
      </c>
      <c r="E60" s="92">
        <v>0</v>
      </c>
      <c r="F60" s="91">
        <v>296492.27</v>
      </c>
    </row>
    <row r="61" spans="1:6" ht="20.399999999999999" x14ac:dyDescent="0.25">
      <c r="A61" s="14" t="s">
        <v>566</v>
      </c>
      <c r="B61" s="13" t="s">
        <v>565</v>
      </c>
      <c r="C61" s="91">
        <v>2500</v>
      </c>
      <c r="D61" s="91">
        <v>2357</v>
      </c>
      <c r="E61" s="92">
        <v>0</v>
      </c>
      <c r="F61" s="91">
        <v>143</v>
      </c>
    </row>
    <row r="62" spans="1:6" ht="20.399999999999999" x14ac:dyDescent="0.25">
      <c r="A62" s="14" t="s">
        <v>564</v>
      </c>
      <c r="B62" s="13" t="s">
        <v>563</v>
      </c>
      <c r="C62" s="91">
        <v>15000</v>
      </c>
      <c r="D62" s="91">
        <v>32112.55</v>
      </c>
      <c r="E62" s="92">
        <v>0</v>
      </c>
      <c r="F62" s="91">
        <v>-17112.55</v>
      </c>
    </row>
    <row r="63" spans="1:6" x14ac:dyDescent="0.25">
      <c r="A63" s="14" t="s">
        <v>562</v>
      </c>
      <c r="B63" s="13" t="s">
        <v>561</v>
      </c>
      <c r="C63" s="91">
        <v>46100</v>
      </c>
      <c r="D63" s="91">
        <v>46061</v>
      </c>
      <c r="E63" s="92">
        <v>0</v>
      </c>
      <c r="F63" s="91">
        <v>39</v>
      </c>
    </row>
    <row r="64" spans="1:6" x14ac:dyDescent="0.25">
      <c r="A64" s="14" t="s">
        <v>560</v>
      </c>
      <c r="B64" s="13" t="s">
        <v>559</v>
      </c>
      <c r="C64" s="91">
        <v>520000</v>
      </c>
      <c r="D64" s="91">
        <v>342706.74</v>
      </c>
      <c r="E64" s="92">
        <v>0</v>
      </c>
      <c r="F64" s="91">
        <v>177293.26</v>
      </c>
    </row>
    <row r="65" spans="1:6" x14ac:dyDescent="0.25">
      <c r="A65" s="14" t="s">
        <v>558</v>
      </c>
      <c r="B65" s="13" t="s">
        <v>557</v>
      </c>
      <c r="C65" s="91">
        <v>16026650</v>
      </c>
      <c r="D65" s="91">
        <v>15987657.6</v>
      </c>
      <c r="E65" s="92">
        <v>0</v>
      </c>
      <c r="F65" s="91">
        <v>38992.400000000001</v>
      </c>
    </row>
    <row r="66" spans="1:6" x14ac:dyDescent="0.25">
      <c r="A66" s="14" t="s">
        <v>556</v>
      </c>
      <c r="B66" s="13" t="s">
        <v>555</v>
      </c>
      <c r="C66" s="91">
        <v>990000</v>
      </c>
      <c r="D66" s="91">
        <v>829005.81</v>
      </c>
      <c r="E66" s="92">
        <v>0</v>
      </c>
      <c r="F66" s="91">
        <v>160994.19</v>
      </c>
    </row>
    <row r="67" spans="1:6" x14ac:dyDescent="0.25">
      <c r="A67" s="14" t="s">
        <v>554</v>
      </c>
      <c r="B67" s="13" t="s">
        <v>553</v>
      </c>
      <c r="C67" s="91">
        <v>6300000</v>
      </c>
      <c r="D67" s="91">
        <v>4069859.95</v>
      </c>
      <c r="E67" s="92">
        <v>0</v>
      </c>
      <c r="F67" s="91">
        <v>2230140.0499999998</v>
      </c>
    </row>
    <row r="68" spans="1:6" x14ac:dyDescent="0.25">
      <c r="A68" s="14" t="s">
        <v>552</v>
      </c>
      <c r="B68" s="13" t="s">
        <v>551</v>
      </c>
      <c r="C68" s="91">
        <v>780000</v>
      </c>
      <c r="D68" s="91">
        <v>518701.38</v>
      </c>
      <c r="E68" s="92">
        <v>0</v>
      </c>
      <c r="F68" s="91">
        <v>261298.62</v>
      </c>
    </row>
    <row r="69" spans="1:6" x14ac:dyDescent="0.25">
      <c r="A69" s="14" t="s">
        <v>550</v>
      </c>
      <c r="B69" s="13" t="s">
        <v>549</v>
      </c>
      <c r="C69" s="91">
        <v>180000</v>
      </c>
      <c r="D69" s="91">
        <v>158368.66</v>
      </c>
      <c r="E69" s="92">
        <v>0</v>
      </c>
      <c r="F69" s="91">
        <v>21631.34</v>
      </c>
    </row>
    <row r="70" spans="1:6" x14ac:dyDescent="0.25">
      <c r="A70" s="14" t="s">
        <v>548</v>
      </c>
      <c r="B70" s="13" t="s">
        <v>547</v>
      </c>
      <c r="C70" s="91">
        <v>7000</v>
      </c>
      <c r="D70" s="91">
        <v>25841.89</v>
      </c>
      <c r="E70" s="92">
        <v>0</v>
      </c>
      <c r="F70" s="91">
        <v>-18841.89</v>
      </c>
    </row>
    <row r="71" spans="1:6" x14ac:dyDescent="0.25">
      <c r="A71" s="90" t="s">
        <v>546</v>
      </c>
      <c r="B71" s="89" t="s">
        <v>545</v>
      </c>
      <c r="C71" s="87">
        <v>216413363.28</v>
      </c>
      <c r="D71" s="88">
        <v>0</v>
      </c>
      <c r="E71" s="88">
        <v>0</v>
      </c>
      <c r="F71" s="87">
        <v>216413363.28</v>
      </c>
    </row>
    <row r="74" spans="1:6" x14ac:dyDescent="0.25">
      <c r="B74" s="84"/>
      <c r="C74" s="86" t="s">
        <v>544</v>
      </c>
    </row>
    <row r="75" spans="1:6" x14ac:dyDescent="0.25">
      <c r="B75" s="84" t="s">
        <v>543</v>
      </c>
      <c r="C75" s="83">
        <v>480211974.62</v>
      </c>
    </row>
    <row r="76" spans="1:6" x14ac:dyDescent="0.25">
      <c r="B76" s="84" t="s">
        <v>542</v>
      </c>
      <c r="C76" s="83">
        <v>411636051.37</v>
      </c>
    </row>
    <row r="77" spans="1:6" x14ac:dyDescent="0.25">
      <c r="B77" s="84" t="s">
        <v>541</v>
      </c>
      <c r="C77" s="85">
        <v>-68575923.25</v>
      </c>
    </row>
    <row r="78" spans="1:6" ht="20.399999999999999" x14ac:dyDescent="0.25">
      <c r="B78" s="84" t="s">
        <v>540</v>
      </c>
      <c r="C78" s="85">
        <v>-65769550.890000001</v>
      </c>
    </row>
    <row r="79" spans="1:6" x14ac:dyDescent="0.25">
      <c r="B79" s="84" t="s">
        <v>539</v>
      </c>
      <c r="C79" s="83">
        <v>-65769550.889999986</v>
      </c>
    </row>
    <row r="81" spans="1:6" ht="13.2" x14ac:dyDescent="0.25">
      <c r="A81" s="566" t="s">
        <v>538</v>
      </c>
      <c r="B81" s="574"/>
      <c r="C81" s="574"/>
      <c r="D81" s="574"/>
      <c r="E81" s="574"/>
      <c r="F81" s="574"/>
    </row>
    <row r="82" spans="1:6" ht="13.2" x14ac:dyDescent="0.25">
      <c r="A82" s="566" t="s">
        <v>537</v>
      </c>
      <c r="B82" s="574"/>
      <c r="C82" s="574"/>
      <c r="D82" s="574"/>
      <c r="E82" s="574"/>
      <c r="F82" s="574"/>
    </row>
    <row r="83" spans="1:6" ht="13.2" x14ac:dyDescent="0.25">
      <c r="A83" s="566" t="s">
        <v>536</v>
      </c>
      <c r="B83" s="574"/>
      <c r="C83" s="574"/>
      <c r="D83" s="574"/>
      <c r="E83" s="574"/>
      <c r="F83" s="574"/>
    </row>
    <row r="84" spans="1:6" ht="13.2" x14ac:dyDescent="0.25">
      <c r="A84" s="566" t="s">
        <v>535</v>
      </c>
      <c r="B84" s="574"/>
      <c r="C84" s="574"/>
      <c r="D84" s="574"/>
      <c r="E84" s="574"/>
      <c r="F84" s="574"/>
    </row>
    <row r="85" spans="1:6" ht="13.2" x14ac:dyDescent="0.25">
      <c r="A85" s="566" t="s">
        <v>534</v>
      </c>
      <c r="B85" s="574"/>
      <c r="C85" s="574"/>
      <c r="D85" s="574"/>
      <c r="E85" s="574"/>
      <c r="F85" s="574"/>
    </row>
    <row r="87" spans="1:6" ht="13.2" x14ac:dyDescent="0.25">
      <c r="A87" s="564" t="s">
        <v>533</v>
      </c>
      <c r="B87" s="565"/>
      <c r="C87" s="565"/>
      <c r="D87" s="565"/>
      <c r="E87" s="565"/>
      <c r="F87" s="565"/>
    </row>
    <row r="89" spans="1:6" x14ac:dyDescent="0.25">
      <c r="A89" s="82" t="s">
        <v>532</v>
      </c>
      <c r="B89" s="81" t="s">
        <v>531</v>
      </c>
      <c r="C89" s="81" t="s">
        <v>180</v>
      </c>
      <c r="D89" s="81" t="s">
        <v>4</v>
      </c>
      <c r="E89" s="81" t="s">
        <v>3</v>
      </c>
      <c r="F89" s="81" t="s">
        <v>59</v>
      </c>
    </row>
    <row r="90" spans="1:6" ht="20.399999999999999" x14ac:dyDescent="0.25">
      <c r="A90" s="80"/>
      <c r="B90" s="80"/>
      <c r="C90" s="80" t="s">
        <v>52</v>
      </c>
      <c r="D90" s="80"/>
      <c r="E90" s="80" t="s">
        <v>530</v>
      </c>
      <c r="F90" s="80" t="s">
        <v>529</v>
      </c>
    </row>
    <row r="91" spans="1:6" x14ac:dyDescent="0.25">
      <c r="A91" s="79" t="s">
        <v>496</v>
      </c>
      <c r="B91" s="78" t="s">
        <v>528</v>
      </c>
      <c r="C91" s="77">
        <v>514000000</v>
      </c>
      <c r="D91" s="77">
        <v>20000000</v>
      </c>
      <c r="E91" s="77">
        <v>0</v>
      </c>
      <c r="F91" s="77">
        <v>459500000</v>
      </c>
    </row>
    <row r="92" spans="1:6" x14ac:dyDescent="0.25">
      <c r="A92" s="79" t="s">
        <v>527</v>
      </c>
      <c r="B92" s="78" t="s">
        <v>526</v>
      </c>
      <c r="C92" s="77">
        <v>100000000</v>
      </c>
      <c r="D92" s="77">
        <v>0</v>
      </c>
      <c r="E92" s="77">
        <v>0</v>
      </c>
      <c r="F92" s="77">
        <v>100000000</v>
      </c>
    </row>
    <row r="93" spans="1:6" ht="13.2" x14ac:dyDescent="0.25">
      <c r="A93" s="567" t="s">
        <v>525</v>
      </c>
      <c r="B93" s="568"/>
      <c r="C93" s="77">
        <f>C92+C91</f>
        <v>614000000</v>
      </c>
      <c r="D93" s="77">
        <f>D92+D91</f>
        <v>20000000</v>
      </c>
      <c r="E93" s="77">
        <f>E92+E91</f>
        <v>0</v>
      </c>
      <c r="F93" s="77">
        <f>F92+F91</f>
        <v>559500000</v>
      </c>
    </row>
  </sheetData>
  <mergeCells count="14">
    <mergeCell ref="A1:E1"/>
    <mergeCell ref="A3:F3"/>
    <mergeCell ref="A87:F87"/>
    <mergeCell ref="A93:B93"/>
    <mergeCell ref="A2:E2"/>
    <mergeCell ref="A19:B19"/>
    <mergeCell ref="A10:B10"/>
    <mergeCell ref="A8:B8"/>
    <mergeCell ref="A7:B7"/>
    <mergeCell ref="A81:F81"/>
    <mergeCell ref="A82:F82"/>
    <mergeCell ref="A83:F83"/>
    <mergeCell ref="A84:F84"/>
    <mergeCell ref="A85:F85"/>
  </mergeCells>
  <printOptions horizontalCentered="1"/>
  <pageMargins left="0.39370078740157483" right="0.39370078740157483" top="0.39370078740157483" bottom="0.39370078740157483" header="0.19685039370078741" footer="0.19685039370078741"/>
  <pageSetup paperSize="9" orientation="landscape" r:id="rId1"/>
  <rowBreaks count="1" manualBreakCount="1">
    <brk id="71" max="5"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election sqref="A1:E4"/>
    </sheetView>
  </sheetViews>
  <sheetFormatPr baseColWidth="10" defaultRowHeight="10.199999999999999" x14ac:dyDescent="0.25"/>
  <cols>
    <col min="1" max="1" width="6.6640625" style="44" bestFit="1" customWidth="1"/>
    <col min="2" max="2" width="67.44140625" style="44" bestFit="1" customWidth="1"/>
    <col min="3" max="3" width="13.33203125" style="44" bestFit="1" customWidth="1"/>
    <col min="4" max="4" width="10.33203125" style="44" bestFit="1" customWidth="1"/>
    <col min="5" max="5" width="11.109375" style="44" bestFit="1" customWidth="1"/>
    <col min="6" max="16384" width="11.5546875" style="44"/>
  </cols>
  <sheetData>
    <row r="1" spans="1:5" ht="15" customHeight="1" x14ac:dyDescent="0.25">
      <c r="A1" s="507" t="s">
        <v>67</v>
      </c>
      <c r="B1" s="575"/>
      <c r="C1" s="575"/>
      <c r="D1" s="575"/>
      <c r="E1" s="68" t="s">
        <v>66</v>
      </c>
    </row>
    <row r="2" spans="1:5" ht="15" customHeight="1" x14ac:dyDescent="0.25">
      <c r="A2" s="547" t="s">
        <v>524</v>
      </c>
      <c r="B2" s="576"/>
      <c r="C2" s="576"/>
      <c r="D2" s="576"/>
      <c r="E2" s="64" t="s">
        <v>523</v>
      </c>
    </row>
    <row r="3" spans="1:5" ht="15" customHeight="1" x14ac:dyDescent="0.25">
      <c r="A3" s="577" t="s">
        <v>522</v>
      </c>
      <c r="B3" s="578"/>
      <c r="C3" s="578"/>
      <c r="D3" s="578"/>
      <c r="E3" s="64"/>
    </row>
    <row r="4" spans="1:5" ht="13.2" x14ac:dyDescent="0.25">
      <c r="A4" s="549" t="s">
        <v>521</v>
      </c>
      <c r="B4" s="579"/>
      <c r="C4" s="579"/>
      <c r="D4" s="579"/>
      <c r="E4" s="67"/>
    </row>
    <row r="6" spans="1:5" x14ac:dyDescent="0.25">
      <c r="A6" s="76" t="s">
        <v>520</v>
      </c>
      <c r="B6" s="75" t="s">
        <v>60</v>
      </c>
      <c r="C6" s="75" t="s">
        <v>180</v>
      </c>
      <c r="D6" s="75" t="s">
        <v>4</v>
      </c>
      <c r="E6" s="75" t="s">
        <v>57</v>
      </c>
    </row>
    <row r="7" spans="1:5" x14ac:dyDescent="0.25">
      <c r="A7" s="64"/>
      <c r="B7" s="64"/>
      <c r="C7" s="64" t="s">
        <v>52</v>
      </c>
      <c r="D7" s="64"/>
      <c r="E7" s="64" t="s">
        <v>519</v>
      </c>
    </row>
    <row r="8" spans="1:5" x14ac:dyDescent="0.25">
      <c r="A8" s="73"/>
      <c r="B8" s="73" t="s">
        <v>518</v>
      </c>
      <c r="C8" s="72">
        <f>SUM(C9:C19)</f>
        <v>261509180.82999998</v>
      </c>
      <c r="D8" s="72">
        <f>SUM(D9:D19)</f>
        <v>35995215.820000008</v>
      </c>
      <c r="E8" s="72">
        <f>SUM(E9:E19)</f>
        <v>225513965.01000002</v>
      </c>
    </row>
    <row r="9" spans="1:5" x14ac:dyDescent="0.25">
      <c r="A9" s="71" t="s">
        <v>517</v>
      </c>
      <c r="B9" s="70" t="s">
        <v>516</v>
      </c>
      <c r="C9" s="69">
        <v>256988833.52000001</v>
      </c>
      <c r="D9" s="69">
        <v>34500000</v>
      </c>
      <c r="E9" s="69">
        <v>222488833.52000001</v>
      </c>
    </row>
    <row r="10" spans="1:5" x14ac:dyDescent="0.25">
      <c r="A10" s="71" t="s">
        <v>515</v>
      </c>
      <c r="B10" s="70" t="s">
        <v>514</v>
      </c>
      <c r="C10" s="69">
        <v>4000</v>
      </c>
      <c r="D10" s="69">
        <v>0</v>
      </c>
      <c r="E10" s="69">
        <v>4000</v>
      </c>
    </row>
    <row r="11" spans="1:5" x14ac:dyDescent="0.25">
      <c r="A11" s="71" t="s">
        <v>513</v>
      </c>
      <c r="B11" s="70" t="s">
        <v>512</v>
      </c>
      <c r="C11" s="69">
        <v>1000000</v>
      </c>
      <c r="D11" s="69">
        <v>998639.95</v>
      </c>
      <c r="E11" s="69">
        <v>1360.05</v>
      </c>
    </row>
    <row r="12" spans="1:5" x14ac:dyDescent="0.25">
      <c r="A12" s="71" t="s">
        <v>490</v>
      </c>
      <c r="B12" s="70" t="s">
        <v>511</v>
      </c>
      <c r="C12" s="69">
        <v>26791.21</v>
      </c>
      <c r="D12" s="69">
        <v>26790.89</v>
      </c>
      <c r="E12" s="69">
        <v>0.32</v>
      </c>
    </row>
    <row r="13" spans="1:5" x14ac:dyDescent="0.25">
      <c r="A13" s="71" t="s">
        <v>510</v>
      </c>
      <c r="B13" s="70" t="s">
        <v>509</v>
      </c>
      <c r="C13" s="69">
        <v>24000</v>
      </c>
      <c r="D13" s="69">
        <v>23340</v>
      </c>
      <c r="E13" s="69">
        <v>660</v>
      </c>
    </row>
    <row r="14" spans="1:5" x14ac:dyDescent="0.25">
      <c r="A14" s="71" t="s">
        <v>508</v>
      </c>
      <c r="B14" s="70" t="s">
        <v>507</v>
      </c>
      <c r="C14" s="69">
        <v>122000</v>
      </c>
      <c r="D14" s="69">
        <v>0</v>
      </c>
      <c r="E14" s="69">
        <v>122000</v>
      </c>
    </row>
    <row r="15" spans="1:5" x14ac:dyDescent="0.25">
      <c r="A15" s="71" t="s">
        <v>506</v>
      </c>
      <c r="B15" s="70" t="s">
        <v>505</v>
      </c>
      <c r="C15" s="69">
        <v>4740</v>
      </c>
      <c r="D15" s="69">
        <v>4740</v>
      </c>
      <c r="E15" s="69">
        <v>0</v>
      </c>
    </row>
    <row r="16" spans="1:5" x14ac:dyDescent="0.25">
      <c r="A16" s="71" t="s">
        <v>504</v>
      </c>
      <c r="B16" s="70" t="s">
        <v>503</v>
      </c>
      <c r="C16" s="69">
        <v>145260</v>
      </c>
      <c r="D16" s="69">
        <v>0</v>
      </c>
      <c r="E16" s="69">
        <v>145260</v>
      </c>
    </row>
    <row r="17" spans="1:5" x14ac:dyDescent="0.25">
      <c r="A17" s="71" t="s">
        <v>502</v>
      </c>
      <c r="B17" s="70" t="s">
        <v>501</v>
      </c>
      <c r="C17" s="69">
        <v>3106130.89</v>
      </c>
      <c r="D17" s="69">
        <v>354279.77</v>
      </c>
      <c r="E17" s="69">
        <v>2751851.12</v>
      </c>
    </row>
    <row r="18" spans="1:5" x14ac:dyDescent="0.25">
      <c r="A18" s="71" t="s">
        <v>500</v>
      </c>
      <c r="B18" s="70" t="s">
        <v>499</v>
      </c>
      <c r="C18" s="69">
        <v>83597.320000000007</v>
      </c>
      <c r="D18" s="69">
        <v>83597.320000000007</v>
      </c>
      <c r="E18" s="69">
        <v>0</v>
      </c>
    </row>
    <row r="19" spans="1:5" x14ac:dyDescent="0.25">
      <c r="A19" s="71" t="s">
        <v>488</v>
      </c>
      <c r="B19" s="70" t="s">
        <v>487</v>
      </c>
      <c r="C19" s="69">
        <v>3827.89</v>
      </c>
      <c r="D19" s="69">
        <v>3827.89</v>
      </c>
      <c r="E19" s="69">
        <v>0</v>
      </c>
    </row>
    <row r="20" spans="1:5" x14ac:dyDescent="0.25">
      <c r="A20" s="74" t="s">
        <v>498</v>
      </c>
      <c r="B20" s="73" t="s">
        <v>497</v>
      </c>
      <c r="C20" s="72">
        <f>SUM(C21:C28)</f>
        <v>261509180.82999998</v>
      </c>
      <c r="D20" s="72">
        <f>SUM(D21:D28)</f>
        <v>35995215.820000008</v>
      </c>
      <c r="E20" s="72">
        <f>SUM(E21:E28)</f>
        <v>225513965.01000002</v>
      </c>
    </row>
    <row r="21" spans="1:5" x14ac:dyDescent="0.25">
      <c r="A21" s="71" t="s">
        <v>496</v>
      </c>
      <c r="B21" s="70" t="s">
        <v>495</v>
      </c>
      <c r="C21" s="69">
        <v>257000000</v>
      </c>
      <c r="D21" s="69">
        <v>34500000</v>
      </c>
      <c r="E21" s="69">
        <v>222500000</v>
      </c>
    </row>
    <row r="22" spans="1:5" x14ac:dyDescent="0.25">
      <c r="A22" s="71" t="s">
        <v>494</v>
      </c>
      <c r="B22" s="70" t="s">
        <v>493</v>
      </c>
      <c r="C22" s="69">
        <v>200000</v>
      </c>
      <c r="D22" s="69">
        <v>314467.81</v>
      </c>
      <c r="E22" s="69">
        <v>-114467.81</v>
      </c>
    </row>
    <row r="23" spans="1:5" x14ac:dyDescent="0.25">
      <c r="A23" s="71" t="s">
        <v>492</v>
      </c>
      <c r="B23" s="70" t="s">
        <v>491</v>
      </c>
      <c r="C23" s="69">
        <v>0</v>
      </c>
      <c r="D23" s="69">
        <v>1813.25</v>
      </c>
      <c r="E23" s="69">
        <v>-1813.25</v>
      </c>
    </row>
    <row r="24" spans="1:5" x14ac:dyDescent="0.25">
      <c r="A24" s="71" t="s">
        <v>490</v>
      </c>
      <c r="B24" s="70" t="s">
        <v>489</v>
      </c>
      <c r="C24" s="69">
        <v>3827.89</v>
      </c>
      <c r="D24" s="69">
        <v>3827.89</v>
      </c>
      <c r="E24" s="69">
        <v>0</v>
      </c>
    </row>
    <row r="25" spans="1:5" x14ac:dyDescent="0.25">
      <c r="A25" s="71" t="s">
        <v>488</v>
      </c>
      <c r="B25" s="70" t="s">
        <v>487</v>
      </c>
      <c r="C25" s="69">
        <v>0</v>
      </c>
      <c r="D25" s="69">
        <v>26790.89</v>
      </c>
      <c r="E25" s="69">
        <v>-26790.89</v>
      </c>
    </row>
    <row r="26" spans="1:5" x14ac:dyDescent="0.25">
      <c r="A26" s="71" t="s">
        <v>486</v>
      </c>
      <c r="B26" s="70" t="s">
        <v>485</v>
      </c>
      <c r="C26" s="69">
        <v>4305352.9400000004</v>
      </c>
      <c r="D26" s="69">
        <v>149676.03</v>
      </c>
      <c r="E26" s="69">
        <v>4155676.91</v>
      </c>
    </row>
    <row r="27" spans="1:5" x14ac:dyDescent="0.25">
      <c r="A27" s="71" t="s">
        <v>484</v>
      </c>
      <c r="B27" s="70" t="s">
        <v>483</v>
      </c>
      <c r="C27" s="69">
        <v>0</v>
      </c>
      <c r="D27" s="69">
        <v>843063.03</v>
      </c>
      <c r="E27" s="69">
        <v>-843063.03</v>
      </c>
    </row>
    <row r="28" spans="1:5" x14ac:dyDescent="0.25">
      <c r="A28" s="53" t="s">
        <v>482</v>
      </c>
      <c r="B28" s="52" t="s">
        <v>481</v>
      </c>
      <c r="C28" s="50">
        <v>0</v>
      </c>
      <c r="D28" s="50">
        <v>155576.92000000001</v>
      </c>
      <c r="E28" s="50">
        <v>-155576.92000000001</v>
      </c>
    </row>
    <row r="29" spans="1:5" x14ac:dyDescent="0.25">
      <c r="A29" s="45" t="s">
        <v>480</v>
      </c>
    </row>
    <row r="30" spans="1:5" x14ac:dyDescent="0.25">
      <c r="A30" s="45" t="s">
        <v>479</v>
      </c>
    </row>
  </sheetData>
  <mergeCells count="4">
    <mergeCell ref="A1:D1"/>
    <mergeCell ref="A2:D2"/>
    <mergeCell ref="A3:D3"/>
    <mergeCell ref="A4:D4"/>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3.2" x14ac:dyDescent="0.25"/>
  <sheetData>
    <row r="1" spans="1:1" x14ac:dyDescent="0.25">
      <c r="A1" s="305" t="s">
        <v>1210</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election activeCell="A42" sqref="A42:G42"/>
    </sheetView>
  </sheetViews>
  <sheetFormatPr baseColWidth="10" defaultRowHeight="10.199999999999999" x14ac:dyDescent="0.25"/>
  <cols>
    <col min="1" max="1" width="5.77734375" style="44" customWidth="1"/>
    <col min="2" max="2" width="45.77734375" style="44" customWidth="1"/>
    <col min="3" max="7" width="15.77734375" style="44" customWidth="1"/>
    <col min="8" max="16384" width="11.5546875" style="44"/>
  </cols>
  <sheetData>
    <row r="1" spans="1:7" ht="13.2" x14ac:dyDescent="0.25">
      <c r="A1" s="581" t="s">
        <v>67</v>
      </c>
      <c r="B1" s="582"/>
      <c r="C1" s="582"/>
      <c r="D1" s="582"/>
      <c r="E1" s="582"/>
      <c r="F1" s="583"/>
      <c r="G1" s="68" t="s">
        <v>66</v>
      </c>
    </row>
    <row r="2" spans="1:7" ht="13.2" x14ac:dyDescent="0.25">
      <c r="A2" s="581" t="s">
        <v>478</v>
      </c>
      <c r="B2" s="582"/>
      <c r="C2" s="582"/>
      <c r="D2" s="582"/>
      <c r="E2" s="582"/>
      <c r="F2" s="583"/>
      <c r="G2" s="67" t="s">
        <v>477</v>
      </c>
    </row>
    <row r="3" spans="1:7" ht="13.2" x14ac:dyDescent="0.25">
      <c r="A3" s="584"/>
      <c r="B3" s="582"/>
      <c r="C3" s="582"/>
      <c r="D3" s="585"/>
      <c r="E3" s="585"/>
      <c r="F3" s="585"/>
      <c r="G3" s="582"/>
    </row>
    <row r="4" spans="1:7" ht="13.2" x14ac:dyDescent="0.25">
      <c r="A4" s="586" t="s">
        <v>476</v>
      </c>
      <c r="B4" s="587"/>
      <c r="C4" s="66" t="s">
        <v>59</v>
      </c>
      <c r="D4" s="590" t="s">
        <v>179</v>
      </c>
      <c r="E4" s="582"/>
      <c r="F4" s="583"/>
      <c r="G4" s="65" t="s">
        <v>57</v>
      </c>
    </row>
    <row r="5" spans="1:7" x14ac:dyDescent="0.25">
      <c r="A5" s="588"/>
      <c r="B5" s="589"/>
      <c r="C5" s="64" t="s">
        <v>163</v>
      </c>
      <c r="D5" s="64" t="s">
        <v>4</v>
      </c>
      <c r="E5" s="64" t="s">
        <v>54</v>
      </c>
      <c r="F5" s="64" t="s">
        <v>3</v>
      </c>
      <c r="G5" s="64" t="s">
        <v>475</v>
      </c>
    </row>
    <row r="6" spans="1:7" x14ac:dyDescent="0.25">
      <c r="A6" s="588"/>
      <c r="B6" s="589"/>
      <c r="C6" s="64" t="s">
        <v>52</v>
      </c>
      <c r="D6" s="64"/>
      <c r="E6" s="64"/>
      <c r="F6" s="64"/>
      <c r="G6" s="64"/>
    </row>
    <row r="7" spans="1:7" ht="13.2" x14ac:dyDescent="0.25">
      <c r="A7" s="547" t="s">
        <v>474</v>
      </c>
      <c r="B7" s="548"/>
      <c r="C7" s="57">
        <f>SUM(C8:C20)</f>
        <v>1861211931.4200001</v>
      </c>
      <c r="D7" s="57">
        <f>SUM(D8:D20)</f>
        <v>1703185666.8599999</v>
      </c>
      <c r="E7" s="57">
        <f>SUM(E8:E20)</f>
        <v>29028611.969999999</v>
      </c>
      <c r="F7" s="57">
        <f>SUM(F8:F20)</f>
        <v>19148493.090000004</v>
      </c>
      <c r="G7" s="57">
        <f t="shared" ref="G7:G20" si="0">C7-(D7+E7+F7)</f>
        <v>109849159.50000024</v>
      </c>
    </row>
    <row r="8" spans="1:7" x14ac:dyDescent="0.25">
      <c r="A8" s="59" t="s">
        <v>390</v>
      </c>
      <c r="B8" s="58" t="s">
        <v>389</v>
      </c>
      <c r="C8" s="57">
        <v>241625550.44</v>
      </c>
      <c r="D8" s="57">
        <v>209397259.49000001</v>
      </c>
      <c r="E8" s="57">
        <v>4866832.76</v>
      </c>
      <c r="F8" s="57">
        <v>11173909.970000001</v>
      </c>
      <c r="G8" s="57">
        <f t="shared" si="0"/>
        <v>16187548.219999999</v>
      </c>
    </row>
    <row r="9" spans="1:7" x14ac:dyDescent="0.25">
      <c r="A9" s="55"/>
      <c r="B9" s="55"/>
      <c r="C9" s="54">
        <v>0</v>
      </c>
      <c r="D9" s="54">
        <v>0</v>
      </c>
      <c r="E9" s="54">
        <v>0</v>
      </c>
      <c r="F9" s="54">
        <v>0</v>
      </c>
      <c r="G9" s="54">
        <f t="shared" si="0"/>
        <v>0</v>
      </c>
    </row>
    <row r="10" spans="1:7" x14ac:dyDescent="0.25">
      <c r="A10" s="56" t="s">
        <v>310</v>
      </c>
      <c r="B10" s="55" t="s">
        <v>309</v>
      </c>
      <c r="C10" s="54">
        <v>257516706.81999999</v>
      </c>
      <c r="D10" s="54">
        <v>251718484.87</v>
      </c>
      <c r="E10" s="54">
        <v>0</v>
      </c>
      <c r="F10" s="54">
        <v>91281.14</v>
      </c>
      <c r="G10" s="54">
        <f t="shared" si="0"/>
        <v>5706940.8100000024</v>
      </c>
    </row>
    <row r="11" spans="1:7" x14ac:dyDescent="0.25">
      <c r="A11" s="55"/>
      <c r="B11" s="55"/>
      <c r="C11" s="54">
        <v>0</v>
      </c>
      <c r="D11" s="54">
        <v>0</v>
      </c>
      <c r="E11" s="54">
        <v>0</v>
      </c>
      <c r="F11" s="54">
        <v>0</v>
      </c>
      <c r="G11" s="54">
        <f t="shared" si="0"/>
        <v>0</v>
      </c>
    </row>
    <row r="12" spans="1:7" x14ac:dyDescent="0.25">
      <c r="A12" s="56" t="s">
        <v>264</v>
      </c>
      <c r="B12" s="55" t="s">
        <v>263</v>
      </c>
      <c r="C12" s="54">
        <v>6700000</v>
      </c>
      <c r="D12" s="54">
        <v>6511145</v>
      </c>
      <c r="E12" s="54">
        <v>0</v>
      </c>
      <c r="F12" s="54">
        <v>0</v>
      </c>
      <c r="G12" s="54">
        <f t="shared" si="0"/>
        <v>188855</v>
      </c>
    </row>
    <row r="13" spans="1:7" x14ac:dyDescent="0.25">
      <c r="A13" s="55"/>
      <c r="B13" s="55"/>
      <c r="C13" s="54">
        <v>0</v>
      </c>
      <c r="D13" s="54">
        <v>0</v>
      </c>
      <c r="E13" s="54">
        <v>0</v>
      </c>
      <c r="F13" s="54">
        <v>0</v>
      </c>
      <c r="G13" s="54">
        <f t="shared" si="0"/>
        <v>0</v>
      </c>
    </row>
    <row r="14" spans="1:7" x14ac:dyDescent="0.25">
      <c r="A14" s="56" t="s">
        <v>258</v>
      </c>
      <c r="B14" s="55" t="s">
        <v>473</v>
      </c>
      <c r="C14" s="54">
        <v>868472718.70000005</v>
      </c>
      <c r="D14" s="54">
        <v>821699078.40999997</v>
      </c>
      <c r="E14" s="54">
        <v>118040</v>
      </c>
      <c r="F14" s="54">
        <v>7769232.9000000004</v>
      </c>
      <c r="G14" s="54">
        <f t="shared" si="0"/>
        <v>38886367.390000105</v>
      </c>
    </row>
    <row r="15" spans="1:7" x14ac:dyDescent="0.25">
      <c r="A15" s="55"/>
      <c r="B15" s="55"/>
      <c r="C15" s="54">
        <v>0</v>
      </c>
      <c r="D15" s="54">
        <v>0</v>
      </c>
      <c r="E15" s="54">
        <v>0</v>
      </c>
      <c r="F15" s="54">
        <v>0</v>
      </c>
      <c r="G15" s="54">
        <f t="shared" si="0"/>
        <v>0</v>
      </c>
    </row>
    <row r="16" spans="1:7" x14ac:dyDescent="0.25">
      <c r="A16" s="56" t="s">
        <v>224</v>
      </c>
      <c r="B16" s="55" t="s">
        <v>223</v>
      </c>
      <c r="C16" s="54">
        <v>1290178.01</v>
      </c>
      <c r="D16" s="54">
        <v>1188380.1100000001</v>
      </c>
      <c r="E16" s="54">
        <v>0</v>
      </c>
      <c r="F16" s="54">
        <v>2414.21</v>
      </c>
      <c r="G16" s="54">
        <f t="shared" si="0"/>
        <v>99383.689999999944</v>
      </c>
    </row>
    <row r="17" spans="1:7" x14ac:dyDescent="0.25">
      <c r="A17" s="56" t="s">
        <v>219</v>
      </c>
      <c r="B17" s="55" t="s">
        <v>472</v>
      </c>
      <c r="C17" s="54">
        <v>89020000</v>
      </c>
      <c r="D17" s="54">
        <v>51823821.170000002</v>
      </c>
      <c r="E17" s="54">
        <v>24043739.210000001</v>
      </c>
      <c r="F17" s="54">
        <v>0</v>
      </c>
      <c r="G17" s="54">
        <f t="shared" si="0"/>
        <v>13152439.620000005</v>
      </c>
    </row>
    <row r="18" spans="1:7" x14ac:dyDescent="0.25">
      <c r="A18" s="56" t="s">
        <v>210</v>
      </c>
      <c r="B18" s="55" t="s">
        <v>471</v>
      </c>
      <c r="C18" s="54">
        <v>21596227.449999999</v>
      </c>
      <c r="D18" s="54">
        <v>10946690.279999999</v>
      </c>
      <c r="E18" s="54">
        <v>0</v>
      </c>
      <c r="F18" s="54">
        <v>111654.87</v>
      </c>
      <c r="G18" s="54">
        <f t="shared" si="0"/>
        <v>10537882.300000001</v>
      </c>
    </row>
    <row r="19" spans="1:7" x14ac:dyDescent="0.25">
      <c r="A19" s="56" t="s">
        <v>196</v>
      </c>
      <c r="B19" s="55" t="s">
        <v>470</v>
      </c>
      <c r="C19" s="54">
        <v>15000000</v>
      </c>
      <c r="D19" s="54">
        <v>14744800</v>
      </c>
      <c r="E19" s="54">
        <v>0</v>
      </c>
      <c r="F19" s="54">
        <v>0</v>
      </c>
      <c r="G19" s="54">
        <f t="shared" si="0"/>
        <v>255200</v>
      </c>
    </row>
    <row r="20" spans="1:7" x14ac:dyDescent="0.25">
      <c r="A20" s="53" t="s">
        <v>24</v>
      </c>
      <c r="B20" s="52" t="s">
        <v>464</v>
      </c>
      <c r="C20" s="50">
        <v>359990550</v>
      </c>
      <c r="D20" s="50">
        <v>335156007.52999997</v>
      </c>
      <c r="E20" s="50">
        <v>0</v>
      </c>
      <c r="F20" s="50">
        <v>0</v>
      </c>
      <c r="G20" s="50">
        <f t="shared" si="0"/>
        <v>24834542.470000029</v>
      </c>
    </row>
    <row r="22" spans="1:7" x14ac:dyDescent="0.25">
      <c r="A22" s="63" t="s">
        <v>168</v>
      </c>
      <c r="B22" s="62" t="s">
        <v>469</v>
      </c>
      <c r="C22" s="61">
        <v>216413363.28</v>
      </c>
      <c r="D22" s="60"/>
      <c r="E22" s="60"/>
      <c r="F22" s="60"/>
      <c r="G22" s="60"/>
    </row>
    <row r="24" spans="1:7" ht="13.2" x14ac:dyDescent="0.25">
      <c r="A24" s="547" t="s">
        <v>463</v>
      </c>
      <c r="B24" s="548"/>
      <c r="C24" s="49"/>
      <c r="D24" s="48"/>
      <c r="E24" s="48"/>
      <c r="F24" s="48"/>
      <c r="G24" s="48"/>
    </row>
    <row r="25" spans="1:7" ht="13.2" x14ac:dyDescent="0.25">
      <c r="A25" s="549" t="s">
        <v>164</v>
      </c>
      <c r="B25" s="550"/>
      <c r="C25" s="47"/>
      <c r="D25" s="46"/>
      <c r="E25" s="46"/>
      <c r="F25" s="46"/>
      <c r="G25" s="46"/>
    </row>
    <row r="27" spans="1:7" ht="13.2" x14ac:dyDescent="0.25">
      <c r="A27" s="547" t="s">
        <v>468</v>
      </c>
      <c r="B27" s="548"/>
      <c r="C27" s="57">
        <f>SUM(C28:C37)</f>
        <v>2046417058.0599999</v>
      </c>
      <c r="D27" s="57">
        <f>SUM(D28:D37)</f>
        <v>2003878219.53</v>
      </c>
      <c r="E27" s="57">
        <f>SUM(E28:E37)</f>
        <v>104641.96</v>
      </c>
      <c r="F27" s="57">
        <f>SUM(F28:F37)</f>
        <v>0</v>
      </c>
      <c r="G27" s="57">
        <f t="shared" ref="G27:G37" si="1">C27-(D27+E27+F27)</f>
        <v>42434196.569999933</v>
      </c>
    </row>
    <row r="28" spans="1:7" x14ac:dyDescent="0.25">
      <c r="A28" s="59" t="s">
        <v>162</v>
      </c>
      <c r="B28" s="58" t="s">
        <v>161</v>
      </c>
      <c r="C28" s="57">
        <v>10398000</v>
      </c>
      <c r="D28" s="57">
        <v>9936626.9499999993</v>
      </c>
      <c r="E28" s="57">
        <v>104641.96</v>
      </c>
      <c r="F28" s="57">
        <v>0</v>
      </c>
      <c r="G28" s="57">
        <f t="shared" si="1"/>
        <v>356731.08999999985</v>
      </c>
    </row>
    <row r="29" spans="1:7" x14ac:dyDescent="0.25">
      <c r="A29" s="56" t="s">
        <v>132</v>
      </c>
      <c r="B29" s="55" t="s">
        <v>131</v>
      </c>
      <c r="C29" s="54">
        <v>379675757</v>
      </c>
      <c r="D29" s="54">
        <v>379442001</v>
      </c>
      <c r="E29" s="54">
        <v>0</v>
      </c>
      <c r="F29" s="54">
        <v>0</v>
      </c>
      <c r="G29" s="54">
        <f t="shared" si="1"/>
        <v>233756</v>
      </c>
    </row>
    <row r="30" spans="1:7" x14ac:dyDescent="0.25">
      <c r="A30" s="56" t="s">
        <v>152</v>
      </c>
      <c r="B30" s="55" t="s">
        <v>467</v>
      </c>
      <c r="C30" s="54">
        <v>730592468</v>
      </c>
      <c r="D30" s="54">
        <v>703890453.28999996</v>
      </c>
      <c r="E30" s="54">
        <v>0</v>
      </c>
      <c r="F30" s="54">
        <v>0</v>
      </c>
      <c r="G30" s="54">
        <f t="shared" si="1"/>
        <v>26702014.710000038</v>
      </c>
    </row>
    <row r="31" spans="1:7" x14ac:dyDescent="0.25">
      <c r="A31" s="56" t="s">
        <v>122</v>
      </c>
      <c r="B31" s="55" t="s">
        <v>121</v>
      </c>
      <c r="C31" s="54">
        <v>524970371</v>
      </c>
      <c r="D31" s="54">
        <v>513754376.70999998</v>
      </c>
      <c r="E31" s="54">
        <v>0</v>
      </c>
      <c r="F31" s="54">
        <v>0</v>
      </c>
      <c r="G31" s="54">
        <f t="shared" si="1"/>
        <v>11215994.290000021</v>
      </c>
    </row>
    <row r="32" spans="1:7" x14ac:dyDescent="0.25">
      <c r="A32" s="56" t="s">
        <v>84</v>
      </c>
      <c r="B32" s="55" t="s">
        <v>83</v>
      </c>
      <c r="C32" s="54">
        <v>13200000</v>
      </c>
      <c r="D32" s="54">
        <v>7499779.3399999999</v>
      </c>
      <c r="E32" s="54">
        <v>0</v>
      </c>
      <c r="F32" s="54">
        <v>0</v>
      </c>
      <c r="G32" s="54">
        <f t="shared" si="1"/>
        <v>5700220.6600000001</v>
      </c>
    </row>
    <row r="33" spans="1:7" x14ac:dyDescent="0.25">
      <c r="A33" s="56" t="s">
        <v>51</v>
      </c>
      <c r="B33" s="55" t="s">
        <v>466</v>
      </c>
      <c r="C33" s="54">
        <v>33400000</v>
      </c>
      <c r="D33" s="54">
        <v>26955728.920000002</v>
      </c>
      <c r="E33" s="54">
        <v>0</v>
      </c>
      <c r="F33" s="54">
        <v>0</v>
      </c>
      <c r="G33" s="54">
        <f t="shared" si="1"/>
        <v>6444271.0799999982</v>
      </c>
    </row>
    <row r="34" spans="1:7" x14ac:dyDescent="0.25">
      <c r="A34" s="56" t="s">
        <v>47</v>
      </c>
      <c r="B34" s="55" t="s">
        <v>465</v>
      </c>
      <c r="C34" s="54">
        <v>2186025</v>
      </c>
      <c r="D34" s="54">
        <v>15083140.960000001</v>
      </c>
      <c r="E34" s="54">
        <v>0</v>
      </c>
      <c r="F34" s="54">
        <v>0</v>
      </c>
      <c r="G34" s="54">
        <f t="shared" si="1"/>
        <v>-12897115.960000001</v>
      </c>
    </row>
    <row r="35" spans="1:7" x14ac:dyDescent="0.25">
      <c r="A35" s="56" t="s">
        <v>31</v>
      </c>
      <c r="B35" s="55" t="s">
        <v>30</v>
      </c>
      <c r="C35" s="54">
        <v>16700000</v>
      </c>
      <c r="D35" s="54">
        <v>16660000</v>
      </c>
      <c r="E35" s="54">
        <v>0</v>
      </c>
      <c r="F35" s="54">
        <v>0</v>
      </c>
      <c r="G35" s="54">
        <f t="shared" si="1"/>
        <v>40000</v>
      </c>
    </row>
    <row r="36" spans="1:7" x14ac:dyDescent="0.25">
      <c r="A36" s="56" t="s">
        <v>78</v>
      </c>
      <c r="B36" s="55" t="s">
        <v>77</v>
      </c>
      <c r="C36" s="54">
        <v>0</v>
      </c>
      <c r="D36" s="54">
        <v>2047718.37</v>
      </c>
      <c r="E36" s="54">
        <v>0</v>
      </c>
      <c r="F36" s="54">
        <v>0</v>
      </c>
      <c r="G36" s="54">
        <f t="shared" si="1"/>
        <v>-2047718.37</v>
      </c>
    </row>
    <row r="37" spans="1:7" x14ac:dyDescent="0.25">
      <c r="A37" s="53" t="s">
        <v>24</v>
      </c>
      <c r="B37" s="52" t="s">
        <v>464</v>
      </c>
      <c r="C37" s="50">
        <v>335294437.06</v>
      </c>
      <c r="D37" s="50">
        <v>328608393.99000001</v>
      </c>
      <c r="E37" s="50">
        <v>0</v>
      </c>
      <c r="F37" s="51">
        <v>0</v>
      </c>
      <c r="G37" s="50">
        <f t="shared" si="1"/>
        <v>6686043.0699999928</v>
      </c>
    </row>
    <row r="39" spans="1:7" ht="13.2" x14ac:dyDescent="0.25">
      <c r="A39" s="547" t="s">
        <v>463</v>
      </c>
      <c r="B39" s="548"/>
      <c r="C39" s="49"/>
      <c r="D39" s="48"/>
      <c r="E39" s="48"/>
      <c r="F39" s="48"/>
      <c r="G39" s="48"/>
    </row>
    <row r="40" spans="1:7" ht="13.2" x14ac:dyDescent="0.25">
      <c r="A40" s="549" t="s">
        <v>164</v>
      </c>
      <c r="B40" s="550"/>
      <c r="C40" s="47">
        <v>31208236.640000001</v>
      </c>
      <c r="D40" s="46"/>
      <c r="E40" s="46"/>
      <c r="F40" s="46"/>
      <c r="G40" s="46"/>
    </row>
    <row r="42" spans="1:7" ht="19.05" customHeight="1" x14ac:dyDescent="0.25">
      <c r="A42" s="554" t="s">
        <v>462</v>
      </c>
      <c r="B42" s="580"/>
      <c r="C42" s="580"/>
      <c r="D42" s="580"/>
      <c r="E42" s="580"/>
      <c r="F42" s="580"/>
      <c r="G42" s="580"/>
    </row>
    <row r="43" spans="1:7" ht="7.95" customHeight="1" x14ac:dyDescent="0.25">
      <c r="A43" s="45" t="s">
        <v>461</v>
      </c>
    </row>
  </sheetData>
  <mergeCells count="12">
    <mergeCell ref="A1:F1"/>
    <mergeCell ref="A2:F2"/>
    <mergeCell ref="A3:G3"/>
    <mergeCell ref="A4:B6"/>
    <mergeCell ref="D4:F4"/>
    <mergeCell ref="A7:B7"/>
    <mergeCell ref="A27:B27"/>
    <mergeCell ref="A42:G42"/>
    <mergeCell ref="A39:B39"/>
    <mergeCell ref="A40:B40"/>
    <mergeCell ref="A24:B24"/>
    <mergeCell ref="A25:B25"/>
  </mergeCells>
  <printOptions horizontalCentered="1"/>
  <pageMargins left="0.39370078740157477" right="0.39370078740157477" top="0.39370078740157477" bottom="0.39370078740157477" header="0.19685039370078738" footer="0.19685039370078738"/>
  <pageSetup paperSize="9" scale="95"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3"/>
  <sheetViews>
    <sheetView showGridLines="0" view="pageBreakPreview" topLeftCell="A55" zoomScale="60" zoomScaleNormal="100" workbookViewId="0">
      <selection activeCell="A89" sqref="A89:G89"/>
    </sheetView>
  </sheetViews>
  <sheetFormatPr baseColWidth="10" defaultRowHeight="10.199999999999999" x14ac:dyDescent="0.25"/>
  <cols>
    <col min="1" max="1" width="10.77734375" style="3" customWidth="1"/>
    <col min="2" max="2" width="45.77734375" style="6" customWidth="1"/>
    <col min="3" max="6" width="15.77734375" style="3" customWidth="1"/>
    <col min="7" max="7" width="11.6640625" style="3" bestFit="1" customWidth="1"/>
    <col min="8" max="16384" width="11.5546875" style="3"/>
  </cols>
  <sheetData>
    <row r="1" spans="1:7" ht="13.2" x14ac:dyDescent="0.25">
      <c r="A1" s="435" t="s">
        <v>67</v>
      </c>
      <c r="B1" s="436"/>
      <c r="C1" s="436"/>
      <c r="D1" s="436"/>
      <c r="E1" s="436"/>
      <c r="F1" s="436"/>
      <c r="G1" s="33" t="s">
        <v>66</v>
      </c>
    </row>
    <row r="2" spans="1:7" ht="13.2" x14ac:dyDescent="0.25">
      <c r="A2" s="435" t="s">
        <v>185</v>
      </c>
      <c r="B2" s="436"/>
      <c r="C2" s="436"/>
      <c r="D2" s="436"/>
      <c r="E2" s="436"/>
      <c r="F2" s="436"/>
      <c r="G2" s="33" t="s">
        <v>184</v>
      </c>
    </row>
    <row r="3" spans="1:7" ht="13.2" x14ac:dyDescent="0.25">
      <c r="A3" s="418" t="s">
        <v>183</v>
      </c>
      <c r="B3" s="473"/>
      <c r="C3" s="473"/>
      <c r="D3" s="473"/>
      <c r="E3" s="473"/>
      <c r="F3" s="473"/>
      <c r="G3" s="473"/>
    </row>
    <row r="4" spans="1:7" ht="13.2" x14ac:dyDescent="0.25">
      <c r="A4" s="418" t="s">
        <v>392</v>
      </c>
      <c r="B4" s="473"/>
      <c r="C4" s="473"/>
      <c r="D4" s="473"/>
      <c r="E4" s="473"/>
      <c r="F4" s="473"/>
      <c r="G4" s="473"/>
    </row>
    <row r="5" spans="1:7" ht="13.2" x14ac:dyDescent="0.25">
      <c r="A5" s="472"/>
      <c r="B5" s="473"/>
      <c r="C5" s="473"/>
      <c r="D5" s="473"/>
      <c r="E5" s="473"/>
      <c r="F5" s="473"/>
      <c r="G5" s="473"/>
    </row>
    <row r="6" spans="1:7" ht="13.2" x14ac:dyDescent="0.25">
      <c r="A6" s="418" t="s">
        <v>460</v>
      </c>
      <c r="B6" s="473"/>
      <c r="C6" s="473"/>
      <c r="D6" s="473"/>
      <c r="E6" s="473"/>
      <c r="F6" s="473"/>
      <c r="G6" s="473"/>
    </row>
    <row r="7" spans="1:7" ht="13.2" x14ac:dyDescent="0.25">
      <c r="A7" s="5" t="s">
        <v>61</v>
      </c>
      <c r="B7" s="32" t="s">
        <v>60</v>
      </c>
      <c r="C7" s="4" t="s">
        <v>180</v>
      </c>
      <c r="D7" s="437" t="s">
        <v>179</v>
      </c>
      <c r="E7" s="436"/>
      <c r="F7" s="436"/>
      <c r="G7" s="4" t="s">
        <v>59</v>
      </c>
    </row>
    <row r="8" spans="1:7" x14ac:dyDescent="0.25">
      <c r="A8" s="31" t="s">
        <v>56</v>
      </c>
      <c r="B8" s="30"/>
      <c r="C8" s="29"/>
      <c r="D8" s="29" t="s">
        <v>4</v>
      </c>
      <c r="E8" s="29" t="s">
        <v>54</v>
      </c>
      <c r="F8" s="29" t="s">
        <v>3</v>
      </c>
      <c r="G8" s="29" t="s">
        <v>178</v>
      </c>
    </row>
    <row r="9" spans="1:7" x14ac:dyDescent="0.25">
      <c r="A9" s="27"/>
      <c r="B9" s="28"/>
      <c r="C9" s="27" t="s">
        <v>52</v>
      </c>
      <c r="D9" s="27"/>
      <c r="E9" s="27"/>
      <c r="F9" s="27"/>
      <c r="G9" s="27"/>
    </row>
    <row r="10" spans="1:7" x14ac:dyDescent="0.25">
      <c r="A10" s="26" t="s">
        <v>390</v>
      </c>
      <c r="B10" s="25" t="s">
        <v>389</v>
      </c>
      <c r="C10" s="10">
        <v>219909450.50999999</v>
      </c>
      <c r="D10" s="10">
        <v>193895907.31999999</v>
      </c>
      <c r="E10" s="10">
        <v>4777727.6900000004</v>
      </c>
      <c r="F10" s="10">
        <v>8962615.5199999996</v>
      </c>
      <c r="G10" s="10">
        <f t="shared" ref="G10:G41" si="0">C10-D10-E10-F10</f>
        <v>12273199.979999997</v>
      </c>
    </row>
    <row r="11" spans="1:7" x14ac:dyDescent="0.25">
      <c r="A11" s="21" t="s">
        <v>459</v>
      </c>
      <c r="B11" s="20" t="s">
        <v>458</v>
      </c>
      <c r="C11" s="18">
        <v>1733.12</v>
      </c>
      <c r="D11" s="18">
        <v>0</v>
      </c>
      <c r="E11" s="18">
        <v>0</v>
      </c>
      <c r="F11" s="18">
        <v>0</v>
      </c>
      <c r="G11" s="18">
        <f t="shared" si="0"/>
        <v>1733.12</v>
      </c>
    </row>
    <row r="12" spans="1:7" x14ac:dyDescent="0.25">
      <c r="A12" s="21" t="s">
        <v>457</v>
      </c>
      <c r="B12" s="20" t="s">
        <v>456</v>
      </c>
      <c r="C12" s="18">
        <v>18664947.780000001</v>
      </c>
      <c r="D12" s="18">
        <v>16725126.710000001</v>
      </c>
      <c r="E12" s="18">
        <v>1771265.44</v>
      </c>
      <c r="F12" s="18">
        <v>0</v>
      </c>
      <c r="G12" s="18">
        <f t="shared" si="0"/>
        <v>168555.63000000035</v>
      </c>
    </row>
    <row r="13" spans="1:7" x14ac:dyDescent="0.25">
      <c r="A13" s="21" t="s">
        <v>455</v>
      </c>
      <c r="B13" s="20" t="s">
        <v>454</v>
      </c>
      <c r="C13" s="18">
        <v>103297.55</v>
      </c>
      <c r="D13" s="18">
        <v>72225.37</v>
      </c>
      <c r="E13" s="18">
        <v>0</v>
      </c>
      <c r="F13" s="18">
        <v>0</v>
      </c>
      <c r="G13" s="18">
        <f t="shared" si="0"/>
        <v>31072.180000000008</v>
      </c>
    </row>
    <row r="14" spans="1:7" x14ac:dyDescent="0.25">
      <c r="A14" s="21" t="s">
        <v>388</v>
      </c>
      <c r="B14" s="20" t="s">
        <v>387</v>
      </c>
      <c r="C14" s="18">
        <v>1033935</v>
      </c>
      <c r="D14" s="18">
        <v>953855.25</v>
      </c>
      <c r="E14" s="18">
        <v>0</v>
      </c>
      <c r="F14" s="18">
        <v>0</v>
      </c>
      <c r="G14" s="18">
        <f t="shared" si="0"/>
        <v>80079.75</v>
      </c>
    </row>
    <row r="15" spans="1:7" x14ac:dyDescent="0.25">
      <c r="A15" s="21" t="s">
        <v>453</v>
      </c>
      <c r="B15" s="20" t="s">
        <v>452</v>
      </c>
      <c r="C15" s="18">
        <v>280000</v>
      </c>
      <c r="D15" s="18">
        <v>275483.15999999997</v>
      </c>
      <c r="E15" s="18">
        <v>0</v>
      </c>
      <c r="F15" s="18">
        <v>0</v>
      </c>
      <c r="G15" s="18">
        <f t="shared" si="0"/>
        <v>4516.8400000000256</v>
      </c>
    </row>
    <row r="16" spans="1:7" x14ac:dyDescent="0.25">
      <c r="A16" s="21" t="s">
        <v>451</v>
      </c>
      <c r="B16" s="20" t="s">
        <v>450</v>
      </c>
      <c r="C16" s="18">
        <v>41150</v>
      </c>
      <c r="D16" s="18">
        <v>22389.05</v>
      </c>
      <c r="E16" s="18">
        <v>0</v>
      </c>
      <c r="F16" s="18">
        <v>0</v>
      </c>
      <c r="G16" s="18">
        <f t="shared" si="0"/>
        <v>18760.95</v>
      </c>
    </row>
    <row r="17" spans="1:7" x14ac:dyDescent="0.25">
      <c r="A17" s="21" t="s">
        <v>449</v>
      </c>
      <c r="B17" s="20" t="s">
        <v>448</v>
      </c>
      <c r="C17" s="18">
        <v>36050</v>
      </c>
      <c r="D17" s="18">
        <v>12173.09</v>
      </c>
      <c r="E17" s="18">
        <v>0</v>
      </c>
      <c r="F17" s="18">
        <v>0</v>
      </c>
      <c r="G17" s="18">
        <f t="shared" si="0"/>
        <v>23876.91</v>
      </c>
    </row>
    <row r="18" spans="1:7" x14ac:dyDescent="0.25">
      <c r="A18" s="21" t="s">
        <v>386</v>
      </c>
      <c r="B18" s="20" t="s">
        <v>385</v>
      </c>
      <c r="C18" s="18">
        <v>384044.67</v>
      </c>
      <c r="D18" s="18">
        <v>312687.01</v>
      </c>
      <c r="E18" s="18">
        <v>0</v>
      </c>
      <c r="F18" s="18">
        <v>2108.83</v>
      </c>
      <c r="G18" s="18">
        <f t="shared" si="0"/>
        <v>69248.829999999973</v>
      </c>
    </row>
    <row r="19" spans="1:7" x14ac:dyDescent="0.25">
      <c r="A19" s="21" t="s">
        <v>384</v>
      </c>
      <c r="B19" s="20" t="s">
        <v>383</v>
      </c>
      <c r="C19" s="18">
        <v>166955</v>
      </c>
      <c r="D19" s="18">
        <v>158243.54999999999</v>
      </c>
      <c r="E19" s="18">
        <v>0</v>
      </c>
      <c r="F19" s="18">
        <v>0</v>
      </c>
      <c r="G19" s="18">
        <f t="shared" si="0"/>
        <v>8711.4500000000116</v>
      </c>
    </row>
    <row r="20" spans="1:7" x14ac:dyDescent="0.25">
      <c r="A20" s="21" t="s">
        <v>382</v>
      </c>
      <c r="B20" s="20" t="s">
        <v>381</v>
      </c>
      <c r="C20" s="18">
        <v>401173.21</v>
      </c>
      <c r="D20" s="18">
        <v>295110.19</v>
      </c>
      <c r="E20" s="18">
        <v>0</v>
      </c>
      <c r="F20" s="18">
        <v>0</v>
      </c>
      <c r="G20" s="18">
        <f t="shared" si="0"/>
        <v>106063.02000000002</v>
      </c>
    </row>
    <row r="21" spans="1:7" ht="20.399999999999999" x14ac:dyDescent="0.25">
      <c r="A21" s="21" t="s">
        <v>447</v>
      </c>
      <c r="B21" s="20" t="s">
        <v>446</v>
      </c>
      <c r="C21" s="18">
        <v>66360</v>
      </c>
      <c r="D21" s="18">
        <v>26422.91</v>
      </c>
      <c r="E21" s="18">
        <v>0</v>
      </c>
      <c r="F21" s="18">
        <v>2110</v>
      </c>
      <c r="G21" s="18">
        <f t="shared" si="0"/>
        <v>37827.089999999997</v>
      </c>
    </row>
    <row r="22" spans="1:7" x14ac:dyDescent="0.25">
      <c r="A22" s="21" t="s">
        <v>380</v>
      </c>
      <c r="B22" s="20" t="s">
        <v>379</v>
      </c>
      <c r="C22" s="18">
        <v>3000</v>
      </c>
      <c r="D22" s="18">
        <v>195.6</v>
      </c>
      <c r="E22" s="18">
        <v>0</v>
      </c>
      <c r="F22" s="18">
        <v>0</v>
      </c>
      <c r="G22" s="18">
        <f t="shared" si="0"/>
        <v>2804.4</v>
      </c>
    </row>
    <row r="23" spans="1:7" x14ac:dyDescent="0.25">
      <c r="A23" s="21" t="s">
        <v>378</v>
      </c>
      <c r="B23" s="20" t="s">
        <v>377</v>
      </c>
      <c r="C23" s="18">
        <v>130094550.44</v>
      </c>
      <c r="D23" s="18">
        <v>122935531.77</v>
      </c>
      <c r="E23" s="18">
        <v>1416220.18</v>
      </c>
      <c r="F23" s="18">
        <v>800601.67</v>
      </c>
      <c r="G23" s="18">
        <f t="shared" si="0"/>
        <v>4942196.8200000022</v>
      </c>
    </row>
    <row r="24" spans="1:7" x14ac:dyDescent="0.25">
      <c r="A24" s="21" t="s">
        <v>374</v>
      </c>
      <c r="B24" s="20" t="s">
        <v>373</v>
      </c>
      <c r="C24" s="18">
        <v>8737576.0600000005</v>
      </c>
      <c r="D24" s="18">
        <v>8675506.0800000001</v>
      </c>
      <c r="E24" s="18">
        <v>0</v>
      </c>
      <c r="F24" s="18">
        <v>0.14000000000000001</v>
      </c>
      <c r="G24" s="18">
        <f t="shared" si="0"/>
        <v>62069.840000000448</v>
      </c>
    </row>
    <row r="25" spans="1:7" x14ac:dyDescent="0.25">
      <c r="A25" s="21" t="s">
        <v>372</v>
      </c>
      <c r="B25" s="20" t="s">
        <v>371</v>
      </c>
      <c r="C25" s="18">
        <v>948950</v>
      </c>
      <c r="D25" s="18">
        <v>938039.79</v>
      </c>
      <c r="E25" s="18">
        <v>0</v>
      </c>
      <c r="F25" s="18">
        <v>0</v>
      </c>
      <c r="G25" s="18">
        <f t="shared" si="0"/>
        <v>10910.209999999963</v>
      </c>
    </row>
    <row r="26" spans="1:7" x14ac:dyDescent="0.25">
      <c r="A26" s="21" t="s">
        <v>370</v>
      </c>
      <c r="B26" s="20" t="s">
        <v>369</v>
      </c>
      <c r="C26" s="18">
        <v>398556</v>
      </c>
      <c r="D26" s="18">
        <v>371776.22</v>
      </c>
      <c r="E26" s="18">
        <v>24956.74</v>
      </c>
      <c r="F26" s="18">
        <v>0</v>
      </c>
      <c r="G26" s="18">
        <f t="shared" si="0"/>
        <v>1823.0400000000263</v>
      </c>
    </row>
    <row r="27" spans="1:7" x14ac:dyDescent="0.25">
      <c r="A27" s="21" t="s">
        <v>368</v>
      </c>
      <c r="B27" s="20" t="s">
        <v>367</v>
      </c>
      <c r="C27" s="18">
        <v>2035388.3</v>
      </c>
      <c r="D27" s="18">
        <v>2023120.1</v>
      </c>
      <c r="E27" s="18">
        <v>0</v>
      </c>
      <c r="F27" s="18">
        <v>0</v>
      </c>
      <c r="G27" s="18">
        <f t="shared" si="0"/>
        <v>12268.199999999953</v>
      </c>
    </row>
    <row r="28" spans="1:7" x14ac:dyDescent="0.25">
      <c r="A28" s="21" t="s">
        <v>445</v>
      </c>
      <c r="B28" s="20" t="s">
        <v>444</v>
      </c>
      <c r="C28" s="18">
        <v>456676.83</v>
      </c>
      <c r="D28" s="18">
        <v>68569.100000000006</v>
      </c>
      <c r="E28" s="18">
        <v>0</v>
      </c>
      <c r="F28" s="18">
        <v>41736.199999999997</v>
      </c>
      <c r="G28" s="18">
        <f t="shared" si="0"/>
        <v>346371.52999999997</v>
      </c>
    </row>
    <row r="29" spans="1:7" x14ac:dyDescent="0.25">
      <c r="A29" s="21" t="s">
        <v>366</v>
      </c>
      <c r="B29" s="20" t="s">
        <v>365</v>
      </c>
      <c r="C29" s="18">
        <v>1144387.79</v>
      </c>
      <c r="D29" s="18">
        <v>948154.88</v>
      </c>
      <c r="E29" s="18">
        <v>0</v>
      </c>
      <c r="F29" s="18">
        <v>520.26</v>
      </c>
      <c r="G29" s="18">
        <f t="shared" si="0"/>
        <v>195712.65000000002</v>
      </c>
    </row>
    <row r="30" spans="1:7" x14ac:dyDescent="0.25">
      <c r="A30" s="21" t="s">
        <v>443</v>
      </c>
      <c r="B30" s="20" t="s">
        <v>442</v>
      </c>
      <c r="C30" s="18">
        <v>36000</v>
      </c>
      <c r="D30" s="18">
        <v>4095.9</v>
      </c>
      <c r="E30" s="18">
        <v>0</v>
      </c>
      <c r="F30" s="18">
        <v>4100</v>
      </c>
      <c r="G30" s="18">
        <f t="shared" si="0"/>
        <v>27804.1</v>
      </c>
    </row>
    <row r="31" spans="1:7" x14ac:dyDescent="0.25">
      <c r="A31" s="21" t="s">
        <v>364</v>
      </c>
      <c r="B31" s="20" t="s">
        <v>363</v>
      </c>
      <c r="C31" s="18">
        <v>115600</v>
      </c>
      <c r="D31" s="18">
        <v>88094.21</v>
      </c>
      <c r="E31" s="18">
        <v>0</v>
      </c>
      <c r="F31" s="18">
        <v>0</v>
      </c>
      <c r="G31" s="18">
        <f t="shared" si="0"/>
        <v>27505.789999999994</v>
      </c>
    </row>
    <row r="32" spans="1:7" x14ac:dyDescent="0.25">
      <c r="A32" s="21" t="s">
        <v>441</v>
      </c>
      <c r="B32" s="20" t="s">
        <v>440</v>
      </c>
      <c r="C32" s="18">
        <v>652097.88</v>
      </c>
      <c r="D32" s="18">
        <v>587557.49</v>
      </c>
      <c r="E32" s="18">
        <v>0</v>
      </c>
      <c r="F32" s="18">
        <v>0</v>
      </c>
      <c r="G32" s="18">
        <f t="shared" si="0"/>
        <v>64540.390000000014</v>
      </c>
    </row>
    <row r="33" spans="1:7" x14ac:dyDescent="0.25">
      <c r="A33" s="21" t="s">
        <v>362</v>
      </c>
      <c r="B33" s="20" t="s">
        <v>361</v>
      </c>
      <c r="C33" s="18">
        <v>1961844.09</v>
      </c>
      <c r="D33" s="18">
        <v>1356941.11</v>
      </c>
      <c r="E33" s="18">
        <v>0</v>
      </c>
      <c r="F33" s="18">
        <v>55073.61</v>
      </c>
      <c r="G33" s="18">
        <f t="shared" si="0"/>
        <v>549829.37</v>
      </c>
    </row>
    <row r="34" spans="1:7" x14ac:dyDescent="0.25">
      <c r="A34" s="21" t="s">
        <v>360</v>
      </c>
      <c r="B34" s="20" t="s">
        <v>359</v>
      </c>
      <c r="C34" s="18">
        <v>1411868.22</v>
      </c>
      <c r="D34" s="18">
        <v>1386165.7</v>
      </c>
      <c r="E34" s="18">
        <v>0</v>
      </c>
      <c r="F34" s="18">
        <v>0</v>
      </c>
      <c r="G34" s="18">
        <f t="shared" si="0"/>
        <v>25702.520000000019</v>
      </c>
    </row>
    <row r="35" spans="1:7" x14ac:dyDescent="0.25">
      <c r="A35" s="21" t="s">
        <v>439</v>
      </c>
      <c r="B35" s="20" t="s">
        <v>438</v>
      </c>
      <c r="C35" s="18">
        <v>4382221.58</v>
      </c>
      <c r="D35" s="18">
        <v>2826683.4</v>
      </c>
      <c r="E35" s="18">
        <v>130971.6</v>
      </c>
      <c r="F35" s="18">
        <v>714506.22</v>
      </c>
      <c r="G35" s="18">
        <f t="shared" si="0"/>
        <v>710060.3600000001</v>
      </c>
    </row>
    <row r="36" spans="1:7" x14ac:dyDescent="0.25">
      <c r="A36" s="21" t="s">
        <v>358</v>
      </c>
      <c r="B36" s="20" t="s">
        <v>357</v>
      </c>
      <c r="C36" s="18">
        <v>504726.63</v>
      </c>
      <c r="D36" s="18">
        <v>315977.17</v>
      </c>
      <c r="E36" s="18">
        <v>0</v>
      </c>
      <c r="F36" s="18">
        <v>72433.86</v>
      </c>
      <c r="G36" s="18">
        <f t="shared" si="0"/>
        <v>116315.60000000002</v>
      </c>
    </row>
    <row r="37" spans="1:7" x14ac:dyDescent="0.25">
      <c r="A37" s="21" t="s">
        <v>356</v>
      </c>
      <c r="B37" s="20" t="s">
        <v>355</v>
      </c>
      <c r="C37" s="18">
        <v>4000</v>
      </c>
      <c r="D37" s="18">
        <v>1920</v>
      </c>
      <c r="E37" s="18">
        <v>0</v>
      </c>
      <c r="F37" s="18">
        <v>0</v>
      </c>
      <c r="G37" s="18">
        <f t="shared" si="0"/>
        <v>2080</v>
      </c>
    </row>
    <row r="38" spans="1:7" x14ac:dyDescent="0.25">
      <c r="A38" s="21" t="s">
        <v>354</v>
      </c>
      <c r="B38" s="20" t="s">
        <v>353</v>
      </c>
      <c r="C38" s="18">
        <v>144011.65</v>
      </c>
      <c r="D38" s="18">
        <v>112661.36</v>
      </c>
      <c r="E38" s="18">
        <v>0</v>
      </c>
      <c r="F38" s="18">
        <v>0</v>
      </c>
      <c r="G38" s="18">
        <f t="shared" si="0"/>
        <v>31350.289999999994</v>
      </c>
    </row>
    <row r="39" spans="1:7" x14ac:dyDescent="0.25">
      <c r="A39" s="21" t="s">
        <v>352</v>
      </c>
      <c r="B39" s="20" t="s">
        <v>351</v>
      </c>
      <c r="C39" s="18">
        <v>742791.6</v>
      </c>
      <c r="D39" s="18">
        <v>523931.99</v>
      </c>
      <c r="E39" s="18">
        <v>53078.17</v>
      </c>
      <c r="F39" s="18">
        <v>10088.84</v>
      </c>
      <c r="G39" s="18">
        <f t="shared" si="0"/>
        <v>155692.6</v>
      </c>
    </row>
    <row r="40" spans="1:7" x14ac:dyDescent="0.25">
      <c r="A40" s="21" t="s">
        <v>348</v>
      </c>
      <c r="B40" s="20" t="s">
        <v>347</v>
      </c>
      <c r="C40" s="18">
        <v>9736813.2599999998</v>
      </c>
      <c r="D40" s="18">
        <v>5807092.4400000004</v>
      </c>
      <c r="E40" s="18">
        <v>65656.13</v>
      </c>
      <c r="F40" s="18">
        <v>3104491.54</v>
      </c>
      <c r="G40" s="18">
        <f t="shared" si="0"/>
        <v>759573.14999999944</v>
      </c>
    </row>
    <row r="41" spans="1:7" x14ac:dyDescent="0.25">
      <c r="A41" s="21" t="s">
        <v>346</v>
      </c>
      <c r="B41" s="20" t="s">
        <v>345</v>
      </c>
      <c r="C41" s="18">
        <v>145000</v>
      </c>
      <c r="D41" s="18">
        <v>141070.88</v>
      </c>
      <c r="E41" s="18">
        <v>0</v>
      </c>
      <c r="F41" s="18">
        <v>0</v>
      </c>
      <c r="G41" s="18">
        <f t="shared" si="0"/>
        <v>3929.1199999999953</v>
      </c>
    </row>
    <row r="42" spans="1:7" x14ac:dyDescent="0.25">
      <c r="A42" s="21" t="s">
        <v>344</v>
      </c>
      <c r="B42" s="20" t="s">
        <v>343</v>
      </c>
      <c r="C42" s="18">
        <v>8102549.6100000003</v>
      </c>
      <c r="D42" s="18">
        <v>4898792.5</v>
      </c>
      <c r="E42" s="18">
        <v>36685.199999999997</v>
      </c>
      <c r="F42" s="18">
        <v>761756.12</v>
      </c>
      <c r="G42" s="18">
        <f t="shared" ref="G42:G73" si="1">C42-D42-E42-F42</f>
        <v>2405315.79</v>
      </c>
    </row>
    <row r="43" spans="1:7" x14ac:dyDescent="0.25">
      <c r="A43" s="21" t="s">
        <v>342</v>
      </c>
      <c r="B43" s="20" t="s">
        <v>341</v>
      </c>
      <c r="C43" s="18">
        <v>2592205.17</v>
      </c>
      <c r="D43" s="18">
        <v>1988332.47</v>
      </c>
      <c r="E43" s="18">
        <v>475897.78</v>
      </c>
      <c r="F43" s="18">
        <v>0</v>
      </c>
      <c r="G43" s="18">
        <f t="shared" si="1"/>
        <v>127974.91999999993</v>
      </c>
    </row>
    <row r="44" spans="1:7" x14ac:dyDescent="0.25">
      <c r="A44" s="21" t="s">
        <v>437</v>
      </c>
      <c r="B44" s="20" t="s">
        <v>436</v>
      </c>
      <c r="C44" s="18">
        <v>3621065.39</v>
      </c>
      <c r="D44" s="18">
        <v>3203131.62</v>
      </c>
      <c r="E44" s="18">
        <v>317497.76</v>
      </c>
      <c r="F44" s="18">
        <v>15357.42</v>
      </c>
      <c r="G44" s="18">
        <f t="shared" si="1"/>
        <v>85078.590000000011</v>
      </c>
    </row>
    <row r="45" spans="1:7" x14ac:dyDescent="0.25">
      <c r="A45" s="21" t="s">
        <v>435</v>
      </c>
      <c r="B45" s="20" t="s">
        <v>434</v>
      </c>
      <c r="C45" s="18">
        <v>929937.16</v>
      </c>
      <c r="D45" s="18">
        <v>929937.16</v>
      </c>
      <c r="E45" s="18">
        <v>0</v>
      </c>
      <c r="F45" s="18">
        <v>0</v>
      </c>
      <c r="G45" s="18">
        <f t="shared" si="1"/>
        <v>0</v>
      </c>
    </row>
    <row r="46" spans="1:7" x14ac:dyDescent="0.25">
      <c r="A46" s="21" t="s">
        <v>340</v>
      </c>
      <c r="B46" s="20" t="s">
        <v>339</v>
      </c>
      <c r="C46" s="18">
        <v>8911.9699999999993</v>
      </c>
      <c r="D46" s="18">
        <v>8676.52</v>
      </c>
      <c r="E46" s="18">
        <v>0</v>
      </c>
      <c r="F46" s="18">
        <v>234.97</v>
      </c>
      <c r="G46" s="18">
        <f t="shared" si="1"/>
        <v>0.47999999999890974</v>
      </c>
    </row>
    <row r="47" spans="1:7" x14ac:dyDescent="0.25">
      <c r="A47" s="21" t="s">
        <v>433</v>
      </c>
      <c r="B47" s="20" t="s">
        <v>432</v>
      </c>
      <c r="C47" s="18">
        <v>1983051.59</v>
      </c>
      <c r="D47" s="18">
        <v>1445000.52</v>
      </c>
      <c r="E47" s="18">
        <v>13056</v>
      </c>
      <c r="F47" s="18">
        <v>224349.19</v>
      </c>
      <c r="G47" s="18">
        <f t="shared" si="1"/>
        <v>300645.88000000006</v>
      </c>
    </row>
    <row r="48" spans="1:7" x14ac:dyDescent="0.25">
      <c r="A48" s="21" t="s">
        <v>338</v>
      </c>
      <c r="B48" s="20" t="s">
        <v>337</v>
      </c>
      <c r="C48" s="18">
        <v>25674.82</v>
      </c>
      <c r="D48" s="18">
        <v>25088.23</v>
      </c>
      <c r="E48" s="18">
        <v>0</v>
      </c>
      <c r="F48" s="18">
        <v>0</v>
      </c>
      <c r="G48" s="18">
        <f t="shared" si="1"/>
        <v>586.59000000000015</v>
      </c>
    </row>
    <row r="49" spans="1:7" x14ac:dyDescent="0.25">
      <c r="A49" s="21" t="s">
        <v>431</v>
      </c>
      <c r="B49" s="20" t="s">
        <v>430</v>
      </c>
      <c r="C49" s="18">
        <v>83240</v>
      </c>
      <c r="D49" s="18">
        <v>78302.259999999995</v>
      </c>
      <c r="E49" s="18">
        <v>0</v>
      </c>
      <c r="F49" s="18">
        <v>0</v>
      </c>
      <c r="G49" s="18">
        <f t="shared" si="1"/>
        <v>4937.7400000000052</v>
      </c>
    </row>
    <row r="50" spans="1:7" ht="20.399999999999999" x14ac:dyDescent="0.25">
      <c r="A50" s="21" t="s">
        <v>336</v>
      </c>
      <c r="B50" s="20" t="s">
        <v>335</v>
      </c>
      <c r="C50" s="18">
        <v>452114.02</v>
      </c>
      <c r="D50" s="18">
        <v>422624.45</v>
      </c>
      <c r="E50" s="18">
        <v>0</v>
      </c>
      <c r="F50" s="18">
        <v>18175.400000000001</v>
      </c>
      <c r="G50" s="18">
        <f t="shared" si="1"/>
        <v>11314.170000000006</v>
      </c>
    </row>
    <row r="51" spans="1:7" x14ac:dyDescent="0.25">
      <c r="A51" s="21" t="s">
        <v>429</v>
      </c>
      <c r="B51" s="20" t="s">
        <v>428</v>
      </c>
      <c r="C51" s="18">
        <v>53600</v>
      </c>
      <c r="D51" s="18">
        <v>50317.27</v>
      </c>
      <c r="E51" s="18">
        <v>0</v>
      </c>
      <c r="F51" s="18">
        <v>0</v>
      </c>
      <c r="G51" s="18">
        <f t="shared" si="1"/>
        <v>3282.7300000000032</v>
      </c>
    </row>
    <row r="52" spans="1:7" x14ac:dyDescent="0.25">
      <c r="A52" s="311" t="s">
        <v>334</v>
      </c>
      <c r="B52" s="312" t="s">
        <v>333</v>
      </c>
      <c r="C52" s="313">
        <v>5250</v>
      </c>
      <c r="D52" s="313">
        <v>119.5</v>
      </c>
      <c r="E52" s="313">
        <v>0</v>
      </c>
      <c r="F52" s="313">
        <v>0</v>
      </c>
      <c r="G52" s="313">
        <f t="shared" si="1"/>
        <v>5130.5</v>
      </c>
    </row>
    <row r="53" spans="1:7" x14ac:dyDescent="0.25">
      <c r="A53" s="21" t="s">
        <v>330</v>
      </c>
      <c r="B53" s="20" t="s">
        <v>329</v>
      </c>
      <c r="C53" s="18">
        <v>1112509</v>
      </c>
      <c r="D53" s="18">
        <v>1045097.59</v>
      </c>
      <c r="E53" s="18">
        <v>65874.42</v>
      </c>
      <c r="F53" s="18">
        <v>0</v>
      </c>
      <c r="G53" s="18">
        <f t="shared" si="1"/>
        <v>1536.9900000000343</v>
      </c>
    </row>
    <row r="54" spans="1:7" x14ac:dyDescent="0.25">
      <c r="A54" s="21" t="s">
        <v>328</v>
      </c>
      <c r="B54" s="20" t="s">
        <v>327</v>
      </c>
      <c r="C54" s="18">
        <v>4267248.71</v>
      </c>
      <c r="D54" s="18">
        <v>2341335.9700000002</v>
      </c>
      <c r="E54" s="18">
        <v>0</v>
      </c>
      <c r="F54" s="18">
        <v>1723889.15</v>
      </c>
      <c r="G54" s="18">
        <f t="shared" si="1"/>
        <v>202023.58999999985</v>
      </c>
    </row>
    <row r="55" spans="1:7" x14ac:dyDescent="0.25">
      <c r="A55" s="21" t="s">
        <v>326</v>
      </c>
      <c r="B55" s="20" t="s">
        <v>325</v>
      </c>
      <c r="C55" s="18">
        <v>601.79</v>
      </c>
      <c r="D55" s="18">
        <v>166.56</v>
      </c>
      <c r="E55" s="18">
        <v>0</v>
      </c>
      <c r="F55" s="18">
        <v>0</v>
      </c>
      <c r="G55" s="18">
        <f t="shared" si="1"/>
        <v>435.22999999999996</v>
      </c>
    </row>
    <row r="56" spans="1:7" x14ac:dyDescent="0.25">
      <c r="A56" s="21" t="s">
        <v>324</v>
      </c>
      <c r="B56" s="20" t="s">
        <v>323</v>
      </c>
      <c r="C56" s="18">
        <v>1932494.62</v>
      </c>
      <c r="D56" s="18">
        <v>1510761.93</v>
      </c>
      <c r="E56" s="18">
        <v>60000</v>
      </c>
      <c r="F56" s="18">
        <v>13873.6</v>
      </c>
      <c r="G56" s="18">
        <f t="shared" si="1"/>
        <v>347859.0900000002</v>
      </c>
    </row>
    <row r="57" spans="1:7" x14ac:dyDescent="0.25">
      <c r="A57" s="21" t="s">
        <v>322</v>
      </c>
      <c r="B57" s="20" t="s">
        <v>321</v>
      </c>
      <c r="C57" s="18">
        <v>3260126.53</v>
      </c>
      <c r="D57" s="18">
        <v>2956740.67</v>
      </c>
      <c r="E57" s="18">
        <v>236659.18</v>
      </c>
      <c r="F57" s="18">
        <v>0</v>
      </c>
      <c r="G57" s="18">
        <f t="shared" si="1"/>
        <v>66726.679999999877</v>
      </c>
    </row>
    <row r="58" spans="1:7" x14ac:dyDescent="0.25">
      <c r="A58" s="21" t="s">
        <v>320</v>
      </c>
      <c r="B58" s="20" t="s">
        <v>319</v>
      </c>
      <c r="C58" s="18">
        <v>1331800</v>
      </c>
      <c r="D58" s="18">
        <v>1232142.1000000001</v>
      </c>
      <c r="E58" s="18">
        <v>98353.09</v>
      </c>
      <c r="F58" s="18">
        <v>0</v>
      </c>
      <c r="G58" s="18">
        <f t="shared" si="1"/>
        <v>1304.8099999999104</v>
      </c>
    </row>
    <row r="59" spans="1:7" x14ac:dyDescent="0.25">
      <c r="A59" s="21" t="s">
        <v>318</v>
      </c>
      <c r="B59" s="20" t="s">
        <v>317</v>
      </c>
      <c r="C59" s="18">
        <v>4733304.93</v>
      </c>
      <c r="D59" s="18">
        <v>3296503.57</v>
      </c>
      <c r="E59" s="18">
        <v>0</v>
      </c>
      <c r="F59" s="18">
        <v>1397208.5</v>
      </c>
      <c r="G59" s="18">
        <f t="shared" si="1"/>
        <v>39592.85999999987</v>
      </c>
    </row>
    <row r="60" spans="1:7" x14ac:dyDescent="0.25">
      <c r="A60" s="21" t="s">
        <v>316</v>
      </c>
      <c r="B60" s="20" t="s">
        <v>315</v>
      </c>
      <c r="C60" s="18">
        <v>221631</v>
      </c>
      <c r="D60" s="18">
        <v>207043.86</v>
      </c>
      <c r="E60" s="18">
        <v>11556</v>
      </c>
      <c r="F60" s="18">
        <v>0</v>
      </c>
      <c r="G60" s="18">
        <f t="shared" si="1"/>
        <v>3031.140000000014</v>
      </c>
    </row>
    <row r="61" spans="1:7" x14ac:dyDescent="0.25">
      <c r="A61" s="21" t="s">
        <v>314</v>
      </c>
      <c r="B61" s="20" t="s">
        <v>313</v>
      </c>
      <c r="C61" s="18">
        <v>245827.54</v>
      </c>
      <c r="D61" s="18">
        <v>219101.2</v>
      </c>
      <c r="E61" s="18">
        <v>0</v>
      </c>
      <c r="F61" s="18">
        <v>0</v>
      </c>
      <c r="G61" s="18">
        <f t="shared" si="1"/>
        <v>26726.339999999997</v>
      </c>
    </row>
    <row r="62" spans="1:7" x14ac:dyDescent="0.25">
      <c r="A62" s="21" t="s">
        <v>427</v>
      </c>
      <c r="B62" s="20" t="s">
        <v>426</v>
      </c>
      <c r="C62" s="18">
        <v>105100</v>
      </c>
      <c r="D62" s="18">
        <v>66045.17</v>
      </c>
      <c r="E62" s="18">
        <v>0</v>
      </c>
      <c r="F62" s="18">
        <v>0</v>
      </c>
      <c r="G62" s="18">
        <f t="shared" si="1"/>
        <v>39054.83</v>
      </c>
    </row>
    <row r="63" spans="1:7" ht="20.399999999999999" x14ac:dyDescent="0.25">
      <c r="A63" s="21" t="s">
        <v>312</v>
      </c>
      <c r="B63" s="20" t="s">
        <v>311</v>
      </c>
      <c r="C63" s="18">
        <v>5500</v>
      </c>
      <c r="D63" s="18">
        <v>3844.72</v>
      </c>
      <c r="E63" s="18">
        <v>0</v>
      </c>
      <c r="F63" s="18">
        <v>0</v>
      </c>
      <c r="G63" s="18">
        <f t="shared" si="1"/>
        <v>1655.2800000000002</v>
      </c>
    </row>
    <row r="64" spans="1:7" x14ac:dyDescent="0.25">
      <c r="A64" s="24" t="s">
        <v>310</v>
      </c>
      <c r="B64" s="23" t="s">
        <v>309</v>
      </c>
      <c r="C64" s="17">
        <v>2000</v>
      </c>
      <c r="D64" s="17">
        <v>1493.42</v>
      </c>
      <c r="E64" s="17">
        <v>0</v>
      </c>
      <c r="F64" s="17">
        <v>0</v>
      </c>
      <c r="G64" s="17">
        <f t="shared" si="1"/>
        <v>506.57999999999993</v>
      </c>
    </row>
    <row r="65" spans="1:7" x14ac:dyDescent="0.25">
      <c r="A65" s="21" t="s">
        <v>272</v>
      </c>
      <c r="B65" s="20" t="s">
        <v>271</v>
      </c>
      <c r="C65" s="18">
        <v>2000</v>
      </c>
      <c r="D65" s="18">
        <v>1493.42</v>
      </c>
      <c r="E65" s="18">
        <v>0</v>
      </c>
      <c r="F65" s="18">
        <v>0</v>
      </c>
      <c r="G65" s="18">
        <f t="shared" si="1"/>
        <v>506.57999999999993</v>
      </c>
    </row>
    <row r="66" spans="1:7" x14ac:dyDescent="0.25">
      <c r="A66" s="24" t="s">
        <v>264</v>
      </c>
      <c r="B66" s="23" t="s">
        <v>263</v>
      </c>
      <c r="C66" s="17">
        <v>0</v>
      </c>
      <c r="D66" s="17">
        <v>0</v>
      </c>
      <c r="E66" s="17">
        <v>0</v>
      </c>
      <c r="F66" s="17">
        <v>0</v>
      </c>
      <c r="G66" s="17">
        <f t="shared" si="1"/>
        <v>0</v>
      </c>
    </row>
    <row r="67" spans="1:7" x14ac:dyDescent="0.25">
      <c r="A67" s="26" t="s">
        <v>258</v>
      </c>
      <c r="B67" s="25" t="s">
        <v>257</v>
      </c>
      <c r="C67" s="10">
        <v>857840097.83000004</v>
      </c>
      <c r="D67" s="10">
        <v>817375503.25</v>
      </c>
      <c r="E67" s="10">
        <v>118040</v>
      </c>
      <c r="F67" s="10">
        <v>3306919.34</v>
      </c>
      <c r="G67" s="10">
        <f t="shared" si="1"/>
        <v>37039635.240000039</v>
      </c>
    </row>
    <row r="68" spans="1:7" x14ac:dyDescent="0.25">
      <c r="A68" s="21" t="s">
        <v>425</v>
      </c>
      <c r="B68" s="20" t="s">
        <v>424</v>
      </c>
      <c r="C68" s="18">
        <v>68000</v>
      </c>
      <c r="D68" s="18">
        <v>0</v>
      </c>
      <c r="E68" s="18">
        <v>0</v>
      </c>
      <c r="F68" s="18">
        <v>0</v>
      </c>
      <c r="G68" s="18">
        <f t="shared" si="1"/>
        <v>68000</v>
      </c>
    </row>
    <row r="69" spans="1:7" x14ac:dyDescent="0.25">
      <c r="A69" s="21" t="s">
        <v>423</v>
      </c>
      <c r="B69" s="20" t="s">
        <v>422</v>
      </c>
      <c r="C69" s="18">
        <v>65249575.399999999</v>
      </c>
      <c r="D69" s="18">
        <v>60327884.869999997</v>
      </c>
      <c r="E69" s="18">
        <v>0</v>
      </c>
      <c r="F69" s="18">
        <v>0</v>
      </c>
      <c r="G69" s="18">
        <f t="shared" si="1"/>
        <v>4921690.5300000012</v>
      </c>
    </row>
    <row r="70" spans="1:7" x14ac:dyDescent="0.25">
      <c r="A70" s="21" t="s">
        <v>254</v>
      </c>
      <c r="B70" s="20" t="s">
        <v>253</v>
      </c>
      <c r="C70" s="18">
        <v>27872570.91</v>
      </c>
      <c r="D70" s="18">
        <v>26648288.93</v>
      </c>
      <c r="E70" s="18">
        <v>0</v>
      </c>
      <c r="F70" s="18">
        <v>141000</v>
      </c>
      <c r="G70" s="18">
        <f t="shared" si="1"/>
        <v>1083281.9800000004</v>
      </c>
    </row>
    <row r="71" spans="1:7" x14ac:dyDescent="0.25">
      <c r="A71" s="21" t="s">
        <v>252</v>
      </c>
      <c r="B71" s="20" t="s">
        <v>251</v>
      </c>
      <c r="C71" s="18">
        <v>177000</v>
      </c>
      <c r="D71" s="18">
        <v>176000</v>
      </c>
      <c r="E71" s="18">
        <v>0</v>
      </c>
      <c r="F71" s="18">
        <v>0</v>
      </c>
      <c r="G71" s="18">
        <f t="shared" si="1"/>
        <v>1000</v>
      </c>
    </row>
    <row r="72" spans="1:7" x14ac:dyDescent="0.25">
      <c r="A72" s="21" t="s">
        <v>250</v>
      </c>
      <c r="B72" s="20" t="s">
        <v>249</v>
      </c>
      <c r="C72" s="18">
        <v>5156201.97</v>
      </c>
      <c r="D72" s="18">
        <v>4453278.79</v>
      </c>
      <c r="E72" s="18">
        <v>0</v>
      </c>
      <c r="F72" s="18">
        <v>28386</v>
      </c>
      <c r="G72" s="18">
        <f t="shared" si="1"/>
        <v>674537.1799999997</v>
      </c>
    </row>
    <row r="73" spans="1:7" x14ac:dyDescent="0.25">
      <c r="A73" s="21" t="s">
        <v>421</v>
      </c>
      <c r="B73" s="20" t="s">
        <v>420</v>
      </c>
      <c r="C73" s="18">
        <v>32115.52</v>
      </c>
      <c r="D73" s="18">
        <v>29599.18</v>
      </c>
      <c r="E73" s="18">
        <v>0</v>
      </c>
      <c r="F73" s="18">
        <v>0</v>
      </c>
      <c r="G73" s="18">
        <f t="shared" si="1"/>
        <v>2516.34</v>
      </c>
    </row>
    <row r="74" spans="1:7" x14ac:dyDescent="0.25">
      <c r="A74" s="21" t="s">
        <v>419</v>
      </c>
      <c r="B74" s="20" t="s">
        <v>418</v>
      </c>
      <c r="C74" s="18">
        <v>6320000</v>
      </c>
      <c r="D74" s="18">
        <v>6155121.7699999996</v>
      </c>
      <c r="E74" s="18">
        <v>0</v>
      </c>
      <c r="F74" s="18">
        <v>0</v>
      </c>
      <c r="G74" s="18">
        <f t="shared" ref="G74:G95" si="2">C74-D74-E74-F74</f>
        <v>164878.23000000045</v>
      </c>
    </row>
    <row r="75" spans="1:7" x14ac:dyDescent="0.25">
      <c r="A75" s="21" t="s">
        <v>248</v>
      </c>
      <c r="B75" s="20" t="s">
        <v>247</v>
      </c>
      <c r="C75" s="18">
        <v>450000</v>
      </c>
      <c r="D75" s="18">
        <v>414783.92</v>
      </c>
      <c r="E75" s="18">
        <v>0</v>
      </c>
      <c r="F75" s="18">
        <v>0</v>
      </c>
      <c r="G75" s="18">
        <f t="shared" si="2"/>
        <v>35216.080000000016</v>
      </c>
    </row>
    <row r="76" spans="1:7" x14ac:dyDescent="0.25">
      <c r="A76" s="21" t="s">
        <v>417</v>
      </c>
      <c r="B76" s="20" t="s">
        <v>416</v>
      </c>
      <c r="C76" s="18">
        <v>462000</v>
      </c>
      <c r="D76" s="18">
        <v>440355.94</v>
      </c>
      <c r="E76" s="18">
        <v>0</v>
      </c>
      <c r="F76" s="18">
        <v>0</v>
      </c>
      <c r="G76" s="18">
        <f t="shared" si="2"/>
        <v>21644.059999999998</v>
      </c>
    </row>
    <row r="77" spans="1:7" x14ac:dyDescent="0.25">
      <c r="A77" s="21" t="s">
        <v>415</v>
      </c>
      <c r="B77" s="20" t="s">
        <v>414</v>
      </c>
      <c r="C77" s="18">
        <v>1320000</v>
      </c>
      <c r="D77" s="18">
        <v>1262114.8799999999</v>
      </c>
      <c r="E77" s="18">
        <v>0</v>
      </c>
      <c r="F77" s="18">
        <v>0</v>
      </c>
      <c r="G77" s="18">
        <f t="shared" si="2"/>
        <v>57885.120000000112</v>
      </c>
    </row>
    <row r="78" spans="1:7" x14ac:dyDescent="0.25">
      <c r="A78" s="21" t="s">
        <v>246</v>
      </c>
      <c r="B78" s="20" t="s">
        <v>245</v>
      </c>
      <c r="C78" s="18">
        <v>287000</v>
      </c>
      <c r="D78" s="18">
        <v>206828.09</v>
      </c>
      <c r="E78" s="18">
        <v>0</v>
      </c>
      <c r="F78" s="18">
        <v>0</v>
      </c>
      <c r="G78" s="18">
        <f t="shared" si="2"/>
        <v>80171.91</v>
      </c>
    </row>
    <row r="79" spans="1:7" ht="20.399999999999999" x14ac:dyDescent="0.25">
      <c r="A79" s="21" t="s">
        <v>413</v>
      </c>
      <c r="B79" s="20" t="s">
        <v>412</v>
      </c>
      <c r="C79" s="18">
        <v>60696864.369999997</v>
      </c>
      <c r="D79" s="18">
        <v>60684135.890000001</v>
      </c>
      <c r="E79" s="18">
        <v>0</v>
      </c>
      <c r="F79" s="18">
        <v>4707.45</v>
      </c>
      <c r="G79" s="18">
        <f t="shared" si="2"/>
        <v>8021.0299999967219</v>
      </c>
    </row>
    <row r="80" spans="1:7" ht="20.399999999999999" x14ac:dyDescent="0.25">
      <c r="A80" s="21" t="s">
        <v>411</v>
      </c>
      <c r="B80" s="20" t="s">
        <v>410</v>
      </c>
      <c r="C80" s="18">
        <v>24449835.600000001</v>
      </c>
      <c r="D80" s="18">
        <v>24447871.890000001</v>
      </c>
      <c r="E80" s="18">
        <v>0</v>
      </c>
      <c r="F80" s="18">
        <v>0</v>
      </c>
      <c r="G80" s="18">
        <f t="shared" si="2"/>
        <v>1963.7100000008941</v>
      </c>
    </row>
    <row r="81" spans="1:7" ht="20.399999999999999" x14ac:dyDescent="0.25">
      <c r="A81" s="21" t="s">
        <v>409</v>
      </c>
      <c r="B81" s="20" t="s">
        <v>408</v>
      </c>
      <c r="C81" s="18">
        <v>25980124.170000002</v>
      </c>
      <c r="D81" s="18">
        <v>24139850.550000001</v>
      </c>
      <c r="E81" s="18">
        <v>0</v>
      </c>
      <c r="F81" s="18">
        <v>0</v>
      </c>
      <c r="G81" s="18">
        <f t="shared" si="2"/>
        <v>1840273.620000001</v>
      </c>
    </row>
    <row r="82" spans="1:7" x14ac:dyDescent="0.25">
      <c r="A82" s="21" t="s">
        <v>407</v>
      </c>
      <c r="B82" s="20" t="s">
        <v>406</v>
      </c>
      <c r="C82" s="18">
        <v>157497854.75</v>
      </c>
      <c r="D82" s="18">
        <v>156385493.22999999</v>
      </c>
      <c r="E82" s="18">
        <v>0</v>
      </c>
      <c r="F82" s="18">
        <v>0</v>
      </c>
      <c r="G82" s="18">
        <f t="shared" si="2"/>
        <v>1112361.5200000107</v>
      </c>
    </row>
    <row r="83" spans="1:7" ht="20.399999999999999" x14ac:dyDescent="0.25">
      <c r="A83" s="21" t="s">
        <v>405</v>
      </c>
      <c r="B83" s="20" t="s">
        <v>404</v>
      </c>
      <c r="C83" s="18">
        <v>3318089.61</v>
      </c>
      <c r="D83" s="18">
        <v>3266252.02</v>
      </c>
      <c r="E83" s="18">
        <v>0</v>
      </c>
      <c r="F83" s="18">
        <v>0</v>
      </c>
      <c r="G83" s="18">
        <f t="shared" si="2"/>
        <v>51837.589999999851</v>
      </c>
    </row>
    <row r="84" spans="1:7" ht="20.399999999999999" x14ac:dyDescent="0.25">
      <c r="A84" s="21" t="s">
        <v>403</v>
      </c>
      <c r="B84" s="20" t="s">
        <v>402</v>
      </c>
      <c r="C84" s="18">
        <v>292100</v>
      </c>
      <c r="D84" s="18">
        <v>280900</v>
      </c>
      <c r="E84" s="18">
        <v>0</v>
      </c>
      <c r="F84" s="18">
        <v>1000</v>
      </c>
      <c r="G84" s="18">
        <f t="shared" si="2"/>
        <v>10200</v>
      </c>
    </row>
    <row r="85" spans="1:7" x14ac:dyDescent="0.25">
      <c r="A85" s="21" t="s">
        <v>240</v>
      </c>
      <c r="B85" s="20" t="s">
        <v>239</v>
      </c>
      <c r="C85" s="18">
        <v>24285646.93</v>
      </c>
      <c r="D85" s="18">
        <v>23854516.59</v>
      </c>
      <c r="E85" s="18">
        <v>0</v>
      </c>
      <c r="F85" s="18">
        <v>125500.14</v>
      </c>
      <c r="G85" s="18">
        <f t="shared" si="2"/>
        <v>305630.19999999984</v>
      </c>
    </row>
    <row r="86" spans="1:7" x14ac:dyDescent="0.25">
      <c r="A86" s="21" t="s">
        <v>238</v>
      </c>
      <c r="B86" s="20" t="s">
        <v>237</v>
      </c>
      <c r="C86" s="18">
        <v>213610</v>
      </c>
      <c r="D86" s="18">
        <v>200000</v>
      </c>
      <c r="E86" s="18">
        <v>0</v>
      </c>
      <c r="F86" s="18">
        <v>0</v>
      </c>
      <c r="G86" s="18">
        <f t="shared" si="2"/>
        <v>13610</v>
      </c>
    </row>
    <row r="87" spans="1:7" x14ac:dyDescent="0.25">
      <c r="A87" s="21" t="s">
        <v>236</v>
      </c>
      <c r="B87" s="20" t="s">
        <v>235</v>
      </c>
      <c r="C87" s="18">
        <v>633014.37</v>
      </c>
      <c r="D87" s="18">
        <v>582132.28</v>
      </c>
      <c r="E87" s="18">
        <v>0</v>
      </c>
      <c r="F87" s="18">
        <v>6000</v>
      </c>
      <c r="G87" s="18">
        <f t="shared" si="2"/>
        <v>44882.089999999967</v>
      </c>
    </row>
    <row r="88" spans="1:7" ht="20.399999999999999" x14ac:dyDescent="0.25">
      <c r="A88" s="21" t="s">
        <v>234</v>
      </c>
      <c r="B88" s="20" t="s">
        <v>233</v>
      </c>
      <c r="C88" s="18">
        <v>7298881.2300000004</v>
      </c>
      <c r="D88" s="18">
        <v>4469275.51</v>
      </c>
      <c r="E88" s="18">
        <v>0</v>
      </c>
      <c r="F88" s="18">
        <v>113557.78</v>
      </c>
      <c r="G88" s="18">
        <f t="shared" si="2"/>
        <v>2716047.9400000009</v>
      </c>
    </row>
    <row r="89" spans="1:7" x14ac:dyDescent="0.25">
      <c r="A89" s="311" t="s">
        <v>232</v>
      </c>
      <c r="B89" s="312" t="s">
        <v>231</v>
      </c>
      <c r="C89" s="313">
        <v>9193354.6699999999</v>
      </c>
      <c r="D89" s="313">
        <v>8471390.8100000005</v>
      </c>
      <c r="E89" s="313">
        <v>0</v>
      </c>
      <c r="F89" s="313">
        <v>140396.20000000001</v>
      </c>
      <c r="G89" s="313">
        <f t="shared" si="2"/>
        <v>581567.65999999945</v>
      </c>
    </row>
    <row r="90" spans="1:7" ht="20.399999999999999" x14ac:dyDescent="0.25">
      <c r="A90" s="21" t="s">
        <v>401</v>
      </c>
      <c r="B90" s="20" t="s">
        <v>400</v>
      </c>
      <c r="C90" s="18">
        <v>1632140</v>
      </c>
      <c r="D90" s="18">
        <v>1632140</v>
      </c>
      <c r="E90" s="18">
        <v>0</v>
      </c>
      <c r="F90" s="18">
        <v>0</v>
      </c>
      <c r="G90" s="18">
        <f t="shared" si="2"/>
        <v>0</v>
      </c>
    </row>
    <row r="91" spans="1:7" x14ac:dyDescent="0.25">
      <c r="A91" s="21" t="s">
        <v>399</v>
      </c>
      <c r="B91" s="20" t="s">
        <v>398</v>
      </c>
      <c r="C91" s="18">
        <v>259358830.08000001</v>
      </c>
      <c r="D91" s="18">
        <v>245630187.34999999</v>
      </c>
      <c r="E91" s="18">
        <v>0</v>
      </c>
      <c r="F91" s="18">
        <v>0</v>
      </c>
      <c r="G91" s="18">
        <f t="shared" si="2"/>
        <v>13728642.730000019</v>
      </c>
    </row>
    <row r="92" spans="1:7" ht="20.399999999999999" x14ac:dyDescent="0.25">
      <c r="A92" s="21" t="s">
        <v>230</v>
      </c>
      <c r="B92" s="20" t="s">
        <v>229</v>
      </c>
      <c r="C92" s="18">
        <v>26467614.780000001</v>
      </c>
      <c r="D92" s="18">
        <v>23740580.359999999</v>
      </c>
      <c r="E92" s="18">
        <v>0</v>
      </c>
      <c r="F92" s="18">
        <v>67139.06</v>
      </c>
      <c r="G92" s="18">
        <f t="shared" si="2"/>
        <v>2659895.3600000017</v>
      </c>
    </row>
    <row r="93" spans="1:7" ht="20.399999999999999" x14ac:dyDescent="0.25">
      <c r="A93" s="21" t="s">
        <v>228</v>
      </c>
      <c r="B93" s="20" t="s">
        <v>227</v>
      </c>
      <c r="C93" s="18">
        <v>149127673.47</v>
      </c>
      <c r="D93" s="18">
        <v>139476520.40000001</v>
      </c>
      <c r="E93" s="18">
        <v>118040</v>
      </c>
      <c r="F93" s="18">
        <v>2679232.71</v>
      </c>
      <c r="G93" s="18">
        <f t="shared" si="2"/>
        <v>6853880.3599999929</v>
      </c>
    </row>
    <row r="94" spans="1:7" x14ac:dyDescent="0.25">
      <c r="A94" s="24" t="s">
        <v>224</v>
      </c>
      <c r="B94" s="23" t="s">
        <v>223</v>
      </c>
      <c r="C94" s="17">
        <v>0</v>
      </c>
      <c r="D94" s="17">
        <v>0</v>
      </c>
      <c r="E94" s="17">
        <v>0</v>
      </c>
      <c r="F94" s="17">
        <v>0</v>
      </c>
      <c r="G94" s="17">
        <f t="shared" si="2"/>
        <v>0</v>
      </c>
    </row>
    <row r="95" spans="1:7" ht="27" customHeight="1" x14ac:dyDescent="0.25">
      <c r="A95" s="593" t="s">
        <v>397</v>
      </c>
      <c r="B95" s="594"/>
      <c r="C95" s="10">
        <v>1077751548.3399999</v>
      </c>
      <c r="D95" s="10">
        <v>1011272903.99</v>
      </c>
      <c r="E95" s="10">
        <v>4895767.6900000004</v>
      </c>
      <c r="F95" s="10">
        <v>12269534.859999999</v>
      </c>
      <c r="G95" s="10">
        <f t="shared" si="2"/>
        <v>49313341.799999908</v>
      </c>
    </row>
    <row r="97" spans="1:7" x14ac:dyDescent="0.25">
      <c r="A97" s="24" t="s">
        <v>219</v>
      </c>
      <c r="B97" s="23" t="s">
        <v>396</v>
      </c>
      <c r="C97" s="17">
        <v>0</v>
      </c>
      <c r="D97" s="17">
        <v>0</v>
      </c>
      <c r="E97" s="17">
        <v>0</v>
      </c>
      <c r="F97" s="17">
        <v>0</v>
      </c>
      <c r="G97" s="17">
        <f>C97-D97-E97-F97</f>
        <v>0</v>
      </c>
    </row>
    <row r="98" spans="1:7" x14ac:dyDescent="0.25">
      <c r="A98" s="26" t="s">
        <v>210</v>
      </c>
      <c r="B98" s="25" t="s">
        <v>395</v>
      </c>
      <c r="C98" s="10">
        <v>0</v>
      </c>
      <c r="D98" s="10">
        <v>0</v>
      </c>
      <c r="E98" s="10">
        <v>0</v>
      </c>
      <c r="F98" s="10">
        <v>0</v>
      </c>
      <c r="G98" s="10">
        <f>C98-D98-E98-F98</f>
        <v>0</v>
      </c>
    </row>
    <row r="99" spans="1:7" x14ac:dyDescent="0.25">
      <c r="A99" s="26" t="s">
        <v>196</v>
      </c>
      <c r="B99" s="25" t="s">
        <v>394</v>
      </c>
      <c r="C99" s="10">
        <v>0</v>
      </c>
      <c r="D99" s="10">
        <v>0</v>
      </c>
      <c r="E99" s="10">
        <v>0</v>
      </c>
      <c r="F99" s="10">
        <v>0</v>
      </c>
      <c r="G99" s="10">
        <f>C99-D99-E99-F99</f>
        <v>0</v>
      </c>
    </row>
    <row r="101" spans="1:7" ht="27" customHeight="1" x14ac:dyDescent="0.25">
      <c r="A101" s="591" t="s">
        <v>393</v>
      </c>
      <c r="B101" s="592"/>
      <c r="C101" s="17">
        <v>1077751548.3399999</v>
      </c>
      <c r="D101" s="17">
        <v>1011272903.99</v>
      </c>
      <c r="E101" s="17">
        <v>4895767.6900000004</v>
      </c>
      <c r="F101" s="17">
        <v>12269534.859999999</v>
      </c>
      <c r="G101" s="17">
        <f>C101-D101-E101-F101</f>
        <v>49313341.799999908</v>
      </c>
    </row>
    <row r="103" spans="1:7" ht="10.050000000000001" customHeight="1" x14ac:dyDescent="0.25">
      <c r="A103" s="7" t="s">
        <v>7</v>
      </c>
    </row>
  </sheetData>
  <mergeCells count="9">
    <mergeCell ref="A101:B101"/>
    <mergeCell ref="A95:B95"/>
    <mergeCell ref="A1:F1"/>
    <mergeCell ref="A2:F2"/>
    <mergeCell ref="A3:G3"/>
    <mergeCell ref="A4:G4"/>
    <mergeCell ref="A5:G5"/>
    <mergeCell ref="A6:G6"/>
    <mergeCell ref="D7:F7"/>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9"/>
  <sheetViews>
    <sheetView showGridLines="0" zoomScaleNormal="100" workbookViewId="0">
      <selection activeCell="D104" sqref="D104"/>
    </sheetView>
  </sheetViews>
  <sheetFormatPr baseColWidth="10" defaultRowHeight="10.199999999999999" x14ac:dyDescent="0.25"/>
  <cols>
    <col min="1" max="1" width="10.77734375" style="3" customWidth="1"/>
    <col min="2" max="2" width="45.77734375" style="6" customWidth="1"/>
    <col min="3" max="6" width="15.77734375" style="3" customWidth="1"/>
    <col min="7" max="16384" width="11.5546875" style="3"/>
  </cols>
  <sheetData>
    <row r="1" spans="1:7" ht="13.2" x14ac:dyDescent="0.25">
      <c r="A1" s="435" t="s">
        <v>67</v>
      </c>
      <c r="B1" s="436"/>
      <c r="C1" s="436"/>
      <c r="D1" s="436"/>
      <c r="E1" s="436"/>
      <c r="F1" s="436"/>
      <c r="G1" s="33" t="s">
        <v>66</v>
      </c>
    </row>
    <row r="2" spans="1:7" ht="13.2" x14ac:dyDescent="0.25">
      <c r="A2" s="435" t="s">
        <v>185</v>
      </c>
      <c r="B2" s="436"/>
      <c r="C2" s="436"/>
      <c r="D2" s="436"/>
      <c r="E2" s="436"/>
      <c r="F2" s="436"/>
      <c r="G2" s="33" t="s">
        <v>184</v>
      </c>
    </row>
    <row r="3" spans="1:7" ht="13.2" x14ac:dyDescent="0.25">
      <c r="A3" s="418" t="s">
        <v>183</v>
      </c>
      <c r="B3" s="473"/>
      <c r="C3" s="473"/>
      <c r="D3" s="473"/>
      <c r="E3" s="473"/>
      <c r="F3" s="473"/>
      <c r="G3" s="473"/>
    </row>
    <row r="4" spans="1:7" ht="13.2" x14ac:dyDescent="0.25">
      <c r="A4" s="418" t="s">
        <v>392</v>
      </c>
      <c r="B4" s="473"/>
      <c r="C4" s="473"/>
      <c r="D4" s="473"/>
      <c r="E4" s="473"/>
      <c r="F4" s="473"/>
      <c r="G4" s="473"/>
    </row>
    <row r="5" spans="1:7" ht="13.2" x14ac:dyDescent="0.25">
      <c r="A5" s="472"/>
      <c r="B5" s="473"/>
      <c r="C5" s="473"/>
      <c r="D5" s="473"/>
      <c r="E5" s="473"/>
      <c r="F5" s="473"/>
      <c r="G5" s="473"/>
    </row>
    <row r="6" spans="1:7" ht="13.2" x14ac:dyDescent="0.25">
      <c r="A6" s="418" t="s">
        <v>391</v>
      </c>
      <c r="B6" s="473"/>
      <c r="C6" s="473"/>
      <c r="D6" s="473"/>
      <c r="E6" s="473"/>
      <c r="F6" s="473"/>
      <c r="G6" s="473"/>
    </row>
    <row r="7" spans="1:7" ht="13.2" x14ac:dyDescent="0.25">
      <c r="A7" s="5" t="s">
        <v>61</v>
      </c>
      <c r="B7" s="32" t="s">
        <v>60</v>
      </c>
      <c r="C7" s="4" t="s">
        <v>180</v>
      </c>
      <c r="D7" s="437" t="s">
        <v>179</v>
      </c>
      <c r="E7" s="436"/>
      <c r="F7" s="436"/>
      <c r="G7" s="4" t="s">
        <v>59</v>
      </c>
    </row>
    <row r="8" spans="1:7" x14ac:dyDescent="0.25">
      <c r="A8" s="31" t="s">
        <v>56</v>
      </c>
      <c r="B8" s="30"/>
      <c r="C8" s="29"/>
      <c r="D8" s="29" t="s">
        <v>4</v>
      </c>
      <c r="E8" s="29" t="s">
        <v>54</v>
      </c>
      <c r="F8" s="29" t="s">
        <v>3</v>
      </c>
      <c r="G8" s="29" t="s">
        <v>178</v>
      </c>
    </row>
    <row r="9" spans="1:7" x14ac:dyDescent="0.25">
      <c r="A9" s="27"/>
      <c r="B9" s="28"/>
      <c r="C9" s="27" t="s">
        <v>52</v>
      </c>
      <c r="D9" s="27"/>
      <c r="E9" s="27"/>
      <c r="F9" s="27"/>
      <c r="G9" s="27"/>
    </row>
    <row r="10" spans="1:7" x14ac:dyDescent="0.25">
      <c r="A10" s="26" t="s">
        <v>390</v>
      </c>
      <c r="B10" s="25" t="s">
        <v>389</v>
      </c>
      <c r="C10" s="10">
        <v>21716099.93</v>
      </c>
      <c r="D10" s="10">
        <v>15501352.17</v>
      </c>
      <c r="E10" s="10">
        <v>89105.07</v>
      </c>
      <c r="F10" s="10">
        <v>2211294.4500000002</v>
      </c>
      <c r="G10" s="10">
        <f t="shared" ref="G10:G41" si="0">C10-D10-E10-F10</f>
        <v>3914348.2399999993</v>
      </c>
    </row>
    <row r="11" spans="1:7" x14ac:dyDescent="0.25">
      <c r="A11" s="21" t="s">
        <v>388</v>
      </c>
      <c r="B11" s="20" t="s">
        <v>387</v>
      </c>
      <c r="C11" s="18">
        <v>193210.72</v>
      </c>
      <c r="D11" s="18">
        <v>160579.26</v>
      </c>
      <c r="E11" s="18">
        <v>0</v>
      </c>
      <c r="F11" s="18">
        <v>887.46</v>
      </c>
      <c r="G11" s="18">
        <f t="shared" si="0"/>
        <v>31743.999999999993</v>
      </c>
    </row>
    <row r="12" spans="1:7" x14ac:dyDescent="0.25">
      <c r="A12" s="21" t="s">
        <v>386</v>
      </c>
      <c r="B12" s="20" t="s">
        <v>385</v>
      </c>
      <c r="C12" s="18">
        <v>9841.17</v>
      </c>
      <c r="D12" s="18">
        <v>5999.89</v>
      </c>
      <c r="E12" s="18">
        <v>0</v>
      </c>
      <c r="F12" s="18">
        <v>116.63</v>
      </c>
      <c r="G12" s="18">
        <f t="shared" si="0"/>
        <v>3724.6499999999996</v>
      </c>
    </row>
    <row r="13" spans="1:7" x14ac:dyDescent="0.25">
      <c r="A13" s="21" t="s">
        <v>384</v>
      </c>
      <c r="B13" s="20" t="s">
        <v>383</v>
      </c>
      <c r="C13" s="18">
        <v>32889.74</v>
      </c>
      <c r="D13" s="18">
        <v>0</v>
      </c>
      <c r="E13" s="18">
        <v>0</v>
      </c>
      <c r="F13" s="18">
        <v>32011.41</v>
      </c>
      <c r="G13" s="18">
        <f t="shared" si="0"/>
        <v>878.32999999999811</v>
      </c>
    </row>
    <row r="14" spans="1:7" x14ac:dyDescent="0.25">
      <c r="A14" s="21" t="s">
        <v>382</v>
      </c>
      <c r="B14" s="20" t="s">
        <v>381</v>
      </c>
      <c r="C14" s="18">
        <v>510.94</v>
      </c>
      <c r="D14" s="18">
        <v>0</v>
      </c>
      <c r="E14" s="18">
        <v>0</v>
      </c>
      <c r="F14" s="18">
        <v>510.94</v>
      </c>
      <c r="G14" s="18">
        <f t="shared" si="0"/>
        <v>0</v>
      </c>
    </row>
    <row r="15" spans="1:7" x14ac:dyDescent="0.25">
      <c r="A15" s="21" t="s">
        <v>380</v>
      </c>
      <c r="B15" s="20" t="s">
        <v>379</v>
      </c>
      <c r="C15" s="18">
        <v>13683.55</v>
      </c>
      <c r="D15" s="18">
        <v>13593.55</v>
      </c>
      <c r="E15" s="18">
        <v>0</v>
      </c>
      <c r="F15" s="18">
        <v>0</v>
      </c>
      <c r="G15" s="18">
        <f t="shared" si="0"/>
        <v>90</v>
      </c>
    </row>
    <row r="16" spans="1:7" x14ac:dyDescent="0.25">
      <c r="A16" s="21" t="s">
        <v>378</v>
      </c>
      <c r="B16" s="20" t="s">
        <v>377</v>
      </c>
      <c r="C16" s="18">
        <v>177794.35</v>
      </c>
      <c r="D16" s="18">
        <v>77354.63</v>
      </c>
      <c r="E16" s="18">
        <v>0</v>
      </c>
      <c r="F16" s="18">
        <v>0.65</v>
      </c>
      <c r="G16" s="18">
        <f t="shared" si="0"/>
        <v>100439.07</v>
      </c>
    </row>
    <row r="17" spans="1:7" x14ac:dyDescent="0.25">
      <c r="A17" s="21" t="s">
        <v>376</v>
      </c>
      <c r="B17" s="20" t="s">
        <v>375</v>
      </c>
      <c r="C17" s="18">
        <v>11910510</v>
      </c>
      <c r="D17" s="18">
        <v>11910509.949999999</v>
      </c>
      <c r="E17" s="18">
        <v>0</v>
      </c>
      <c r="F17" s="18">
        <v>0</v>
      </c>
      <c r="G17" s="18">
        <f t="shared" si="0"/>
        <v>5.000000074505806E-2</v>
      </c>
    </row>
    <row r="18" spans="1:7" x14ac:dyDescent="0.25">
      <c r="A18" s="21" t="s">
        <v>374</v>
      </c>
      <c r="B18" s="20" t="s">
        <v>373</v>
      </c>
      <c r="C18" s="18">
        <v>20261.009999999998</v>
      </c>
      <c r="D18" s="18">
        <v>400</v>
      </c>
      <c r="E18" s="18">
        <v>0</v>
      </c>
      <c r="F18" s="18">
        <v>14861.01</v>
      </c>
      <c r="G18" s="18">
        <f t="shared" si="0"/>
        <v>4999.9999999999982</v>
      </c>
    </row>
    <row r="19" spans="1:7" x14ac:dyDescent="0.25">
      <c r="A19" s="21" t="s">
        <v>372</v>
      </c>
      <c r="B19" s="20" t="s">
        <v>371</v>
      </c>
      <c r="C19" s="18">
        <v>800</v>
      </c>
      <c r="D19" s="18">
        <v>683.37</v>
      </c>
      <c r="E19" s="18">
        <v>0</v>
      </c>
      <c r="F19" s="18">
        <v>51.3</v>
      </c>
      <c r="G19" s="18">
        <f t="shared" si="0"/>
        <v>65.33</v>
      </c>
    </row>
    <row r="20" spans="1:7" x14ac:dyDescent="0.25">
      <c r="A20" s="21" t="s">
        <v>370</v>
      </c>
      <c r="B20" s="20" t="s">
        <v>369</v>
      </c>
      <c r="C20" s="18">
        <v>1139.53</v>
      </c>
      <c r="D20" s="18">
        <v>0</v>
      </c>
      <c r="E20" s="18">
        <v>0</v>
      </c>
      <c r="F20" s="18">
        <v>42.51</v>
      </c>
      <c r="G20" s="18">
        <f t="shared" si="0"/>
        <v>1097.02</v>
      </c>
    </row>
    <row r="21" spans="1:7" x14ac:dyDescent="0.25">
      <c r="A21" s="21" t="s">
        <v>368</v>
      </c>
      <c r="B21" s="20" t="s">
        <v>367</v>
      </c>
      <c r="C21" s="18">
        <v>6578.87</v>
      </c>
      <c r="D21" s="18">
        <v>6578.65</v>
      </c>
      <c r="E21" s="18">
        <v>0</v>
      </c>
      <c r="F21" s="18">
        <v>0</v>
      </c>
      <c r="G21" s="18">
        <f t="shared" si="0"/>
        <v>0.22000000000025466</v>
      </c>
    </row>
    <row r="22" spans="1:7" x14ac:dyDescent="0.25">
      <c r="A22" s="21" t="s">
        <v>366</v>
      </c>
      <c r="B22" s="20" t="s">
        <v>365</v>
      </c>
      <c r="C22" s="18">
        <v>32378.06</v>
      </c>
      <c r="D22" s="18">
        <v>30874.68</v>
      </c>
      <c r="E22" s="18">
        <v>0</v>
      </c>
      <c r="F22" s="18">
        <v>1143.3800000000001</v>
      </c>
      <c r="G22" s="18">
        <f t="shared" si="0"/>
        <v>360.00000000000091</v>
      </c>
    </row>
    <row r="23" spans="1:7" x14ac:dyDescent="0.25">
      <c r="A23" s="21" t="s">
        <v>364</v>
      </c>
      <c r="B23" s="20" t="s">
        <v>363</v>
      </c>
      <c r="C23" s="18">
        <v>3973.37</v>
      </c>
      <c r="D23" s="18">
        <v>0</v>
      </c>
      <c r="E23" s="18">
        <v>0</v>
      </c>
      <c r="F23" s="18">
        <v>3973.37</v>
      </c>
      <c r="G23" s="18">
        <f t="shared" si="0"/>
        <v>0</v>
      </c>
    </row>
    <row r="24" spans="1:7" x14ac:dyDescent="0.25">
      <c r="A24" s="21" t="s">
        <v>362</v>
      </c>
      <c r="B24" s="20" t="s">
        <v>361</v>
      </c>
      <c r="C24" s="18">
        <v>36008.32</v>
      </c>
      <c r="D24" s="18">
        <v>14766.39</v>
      </c>
      <c r="E24" s="18">
        <v>0</v>
      </c>
      <c r="F24" s="18">
        <v>10068.84</v>
      </c>
      <c r="G24" s="18">
        <f t="shared" si="0"/>
        <v>11173.09</v>
      </c>
    </row>
    <row r="25" spans="1:7" x14ac:dyDescent="0.25">
      <c r="A25" s="21" t="s">
        <v>360</v>
      </c>
      <c r="B25" s="20" t="s">
        <v>359</v>
      </c>
      <c r="C25" s="18">
        <v>37479</v>
      </c>
      <c r="D25" s="18">
        <v>23273.15</v>
      </c>
      <c r="E25" s="18">
        <v>0</v>
      </c>
      <c r="F25" s="18">
        <v>0</v>
      </c>
      <c r="G25" s="18">
        <f t="shared" si="0"/>
        <v>14205.849999999999</v>
      </c>
    </row>
    <row r="26" spans="1:7" x14ac:dyDescent="0.25">
      <c r="A26" s="21" t="s">
        <v>358</v>
      </c>
      <c r="B26" s="20" t="s">
        <v>357</v>
      </c>
      <c r="C26" s="18">
        <v>115683.89</v>
      </c>
      <c r="D26" s="18">
        <v>0</v>
      </c>
      <c r="E26" s="18">
        <v>0</v>
      </c>
      <c r="F26" s="18">
        <v>36130.129999999997</v>
      </c>
      <c r="G26" s="18">
        <f t="shared" si="0"/>
        <v>79553.760000000009</v>
      </c>
    </row>
    <row r="27" spans="1:7" x14ac:dyDescent="0.25">
      <c r="A27" s="21" t="s">
        <v>356</v>
      </c>
      <c r="B27" s="20" t="s">
        <v>355</v>
      </c>
      <c r="C27" s="18">
        <v>2249082.75</v>
      </c>
      <c r="D27" s="18">
        <v>371415.7</v>
      </c>
      <c r="E27" s="18">
        <v>0</v>
      </c>
      <c r="F27" s="18">
        <v>917899.43</v>
      </c>
      <c r="G27" s="18">
        <f t="shared" si="0"/>
        <v>959767.62</v>
      </c>
    </row>
    <row r="28" spans="1:7" x14ac:dyDescent="0.25">
      <c r="A28" s="21" t="s">
        <v>354</v>
      </c>
      <c r="B28" s="20" t="s">
        <v>353</v>
      </c>
      <c r="C28" s="18">
        <v>96960.74</v>
      </c>
      <c r="D28" s="18">
        <v>38440.400000000001</v>
      </c>
      <c r="E28" s="18">
        <v>0</v>
      </c>
      <c r="F28" s="18">
        <v>8988.08</v>
      </c>
      <c r="G28" s="18">
        <f t="shared" si="0"/>
        <v>49532.26</v>
      </c>
    </row>
    <row r="29" spans="1:7" x14ac:dyDescent="0.25">
      <c r="A29" s="21" t="s">
        <v>352</v>
      </c>
      <c r="B29" s="20" t="s">
        <v>351</v>
      </c>
      <c r="C29" s="18">
        <v>4749.8100000000004</v>
      </c>
      <c r="D29" s="18">
        <v>4749.3500000000004</v>
      </c>
      <c r="E29" s="18">
        <v>0</v>
      </c>
      <c r="F29" s="18">
        <v>0</v>
      </c>
      <c r="G29" s="18">
        <f t="shared" si="0"/>
        <v>0.46000000000003638</v>
      </c>
    </row>
    <row r="30" spans="1:7" x14ac:dyDescent="0.25">
      <c r="A30" s="21" t="s">
        <v>350</v>
      </c>
      <c r="B30" s="20" t="s">
        <v>349</v>
      </c>
      <c r="C30" s="18">
        <v>23000</v>
      </c>
      <c r="D30" s="18">
        <v>11652.4</v>
      </c>
      <c r="E30" s="18">
        <v>0</v>
      </c>
      <c r="F30" s="18">
        <v>10281.65</v>
      </c>
      <c r="G30" s="18">
        <f t="shared" si="0"/>
        <v>1065.9500000000007</v>
      </c>
    </row>
    <row r="31" spans="1:7" x14ac:dyDescent="0.25">
      <c r="A31" s="21" t="s">
        <v>348</v>
      </c>
      <c r="B31" s="20" t="s">
        <v>347</v>
      </c>
      <c r="C31" s="18">
        <v>593459.31000000006</v>
      </c>
      <c r="D31" s="18">
        <v>216896.27</v>
      </c>
      <c r="E31" s="18">
        <v>0</v>
      </c>
      <c r="F31" s="18">
        <v>132145.4</v>
      </c>
      <c r="G31" s="18">
        <f t="shared" si="0"/>
        <v>244417.64000000004</v>
      </c>
    </row>
    <row r="32" spans="1:7" x14ac:dyDescent="0.25">
      <c r="A32" s="21" t="s">
        <v>346</v>
      </c>
      <c r="B32" s="20" t="s">
        <v>345</v>
      </c>
      <c r="C32" s="18">
        <v>29661.29</v>
      </c>
      <c r="D32" s="18">
        <v>71.72</v>
      </c>
      <c r="E32" s="18">
        <v>0</v>
      </c>
      <c r="F32" s="18">
        <v>29589.29</v>
      </c>
      <c r="G32" s="18">
        <f t="shared" si="0"/>
        <v>0.27999999999883585</v>
      </c>
    </row>
    <row r="33" spans="1:7" x14ac:dyDescent="0.25">
      <c r="A33" s="21" t="s">
        <v>344</v>
      </c>
      <c r="B33" s="20" t="s">
        <v>343</v>
      </c>
      <c r="C33" s="18">
        <v>1016468.04</v>
      </c>
      <c r="D33" s="18">
        <v>16885.3</v>
      </c>
      <c r="E33" s="18">
        <v>0</v>
      </c>
      <c r="F33" s="18">
        <v>813649.12</v>
      </c>
      <c r="G33" s="18">
        <f t="shared" si="0"/>
        <v>185933.62</v>
      </c>
    </row>
    <row r="34" spans="1:7" x14ac:dyDescent="0.25">
      <c r="A34" s="21" t="s">
        <v>342</v>
      </c>
      <c r="B34" s="20" t="s">
        <v>341</v>
      </c>
      <c r="C34" s="18">
        <v>170458.08</v>
      </c>
      <c r="D34" s="18">
        <v>62052.21</v>
      </c>
      <c r="E34" s="18">
        <v>0</v>
      </c>
      <c r="F34" s="18">
        <v>25346.26</v>
      </c>
      <c r="G34" s="18">
        <f t="shared" si="0"/>
        <v>83059.61</v>
      </c>
    </row>
    <row r="35" spans="1:7" x14ac:dyDescent="0.25">
      <c r="A35" s="21" t="s">
        <v>340</v>
      </c>
      <c r="B35" s="20" t="s">
        <v>339</v>
      </c>
      <c r="C35" s="18">
        <v>1598.59</v>
      </c>
      <c r="D35" s="18">
        <v>1250</v>
      </c>
      <c r="E35" s="18">
        <v>0</v>
      </c>
      <c r="F35" s="18">
        <v>348.59</v>
      </c>
      <c r="G35" s="18">
        <f t="shared" si="0"/>
        <v>0</v>
      </c>
    </row>
    <row r="36" spans="1:7" x14ac:dyDescent="0.25">
      <c r="A36" s="21" t="s">
        <v>338</v>
      </c>
      <c r="B36" s="20" t="s">
        <v>337</v>
      </c>
      <c r="C36" s="18">
        <v>2213.61</v>
      </c>
      <c r="D36" s="18">
        <v>2213.61</v>
      </c>
      <c r="E36" s="18">
        <v>0</v>
      </c>
      <c r="F36" s="18">
        <v>0</v>
      </c>
      <c r="G36" s="18">
        <f t="shared" si="0"/>
        <v>0</v>
      </c>
    </row>
    <row r="37" spans="1:7" ht="20.399999999999999" x14ac:dyDescent="0.25">
      <c r="A37" s="21" t="s">
        <v>336</v>
      </c>
      <c r="B37" s="20" t="s">
        <v>335</v>
      </c>
      <c r="C37" s="18">
        <v>316297.14</v>
      </c>
      <c r="D37" s="18">
        <v>110317.04</v>
      </c>
      <c r="E37" s="18">
        <v>0</v>
      </c>
      <c r="F37" s="18">
        <v>46017.06</v>
      </c>
      <c r="G37" s="18">
        <f t="shared" si="0"/>
        <v>159963.04000000004</v>
      </c>
    </row>
    <row r="38" spans="1:7" x14ac:dyDescent="0.25">
      <c r="A38" s="21" t="s">
        <v>334</v>
      </c>
      <c r="B38" s="20" t="s">
        <v>333</v>
      </c>
      <c r="C38" s="18">
        <v>2731266.84</v>
      </c>
      <c r="D38" s="18">
        <v>1174819.8899999999</v>
      </c>
      <c r="E38" s="18">
        <v>0</v>
      </c>
      <c r="F38" s="18">
        <v>118408.1</v>
      </c>
      <c r="G38" s="18">
        <f t="shared" si="0"/>
        <v>1438038.8499999999</v>
      </c>
    </row>
    <row r="39" spans="1:7" x14ac:dyDescent="0.25">
      <c r="A39" s="21" t="s">
        <v>332</v>
      </c>
      <c r="B39" s="20" t="s">
        <v>331</v>
      </c>
      <c r="C39" s="18">
        <v>39300</v>
      </c>
      <c r="D39" s="18">
        <v>31282.23</v>
      </c>
      <c r="E39" s="18">
        <v>0</v>
      </c>
      <c r="F39" s="18">
        <v>8000</v>
      </c>
      <c r="G39" s="18">
        <f t="shared" si="0"/>
        <v>17.770000000000437</v>
      </c>
    </row>
    <row r="40" spans="1:7" x14ac:dyDescent="0.25">
      <c r="A40" s="21" t="s">
        <v>330</v>
      </c>
      <c r="B40" s="20" t="s">
        <v>329</v>
      </c>
      <c r="C40" s="18">
        <v>756.61</v>
      </c>
      <c r="D40" s="18">
        <v>756.51</v>
      </c>
      <c r="E40" s="18">
        <v>0</v>
      </c>
      <c r="F40" s="18">
        <v>0</v>
      </c>
      <c r="G40" s="18">
        <f t="shared" si="0"/>
        <v>0.10000000000002274</v>
      </c>
    </row>
    <row r="41" spans="1:7" x14ac:dyDescent="0.25">
      <c r="A41" s="21" t="s">
        <v>328</v>
      </c>
      <c r="B41" s="20" t="s">
        <v>327</v>
      </c>
      <c r="C41" s="18">
        <v>1449.1</v>
      </c>
      <c r="D41" s="18">
        <v>1227.01</v>
      </c>
      <c r="E41" s="18">
        <v>0</v>
      </c>
      <c r="F41" s="18">
        <v>0</v>
      </c>
      <c r="G41" s="18">
        <f t="shared" si="0"/>
        <v>222.08999999999992</v>
      </c>
    </row>
    <row r="42" spans="1:7" x14ac:dyDescent="0.25">
      <c r="A42" s="21" t="s">
        <v>326</v>
      </c>
      <c r="B42" s="20" t="s">
        <v>325</v>
      </c>
      <c r="C42" s="18">
        <v>839213.95</v>
      </c>
      <c r="D42" s="18">
        <v>722241.7</v>
      </c>
      <c r="E42" s="18">
        <v>54763.8</v>
      </c>
      <c r="F42" s="18">
        <v>0</v>
      </c>
      <c r="G42" s="18">
        <f t="shared" ref="G42:G73" si="1">C42-D42-E42-F42</f>
        <v>62208.45</v>
      </c>
    </row>
    <row r="43" spans="1:7" x14ac:dyDescent="0.25">
      <c r="A43" s="21" t="s">
        <v>324</v>
      </c>
      <c r="B43" s="20" t="s">
        <v>323</v>
      </c>
      <c r="C43" s="18">
        <v>680</v>
      </c>
      <c r="D43" s="18">
        <v>680</v>
      </c>
      <c r="E43" s="18">
        <v>0</v>
      </c>
      <c r="F43" s="18">
        <v>0</v>
      </c>
      <c r="G43" s="18">
        <f t="shared" si="1"/>
        <v>0</v>
      </c>
    </row>
    <row r="44" spans="1:7" x14ac:dyDescent="0.25">
      <c r="A44" s="21" t="s">
        <v>322</v>
      </c>
      <c r="B44" s="20" t="s">
        <v>321</v>
      </c>
      <c r="C44" s="18">
        <v>69745.14</v>
      </c>
      <c r="D44" s="18">
        <v>69421.3</v>
      </c>
      <c r="E44" s="18">
        <v>0</v>
      </c>
      <c r="F44" s="18">
        <v>323.83999999999997</v>
      </c>
      <c r="G44" s="18">
        <f t="shared" si="1"/>
        <v>-3.4674485505092889E-12</v>
      </c>
    </row>
    <row r="45" spans="1:7" x14ac:dyDescent="0.25">
      <c r="A45" s="21" t="s">
        <v>320</v>
      </c>
      <c r="B45" s="20" t="s">
        <v>319</v>
      </c>
      <c r="C45" s="18">
        <v>31072.61</v>
      </c>
      <c r="D45" s="18">
        <v>31072.61</v>
      </c>
      <c r="E45" s="18">
        <v>0</v>
      </c>
      <c r="F45" s="18">
        <v>0</v>
      </c>
      <c r="G45" s="18">
        <f t="shared" si="1"/>
        <v>0</v>
      </c>
    </row>
    <row r="46" spans="1:7" x14ac:dyDescent="0.25">
      <c r="A46" s="21" t="s">
        <v>318</v>
      </c>
      <c r="B46" s="20" t="s">
        <v>317</v>
      </c>
      <c r="C46" s="18">
        <v>61926.8</v>
      </c>
      <c r="D46" s="18">
        <v>52502.52</v>
      </c>
      <c r="E46" s="18">
        <v>0</v>
      </c>
      <c r="F46" s="18">
        <v>500</v>
      </c>
      <c r="G46" s="18">
        <f t="shared" si="1"/>
        <v>8924.2800000000061</v>
      </c>
    </row>
    <row r="47" spans="1:7" x14ac:dyDescent="0.25">
      <c r="A47" s="21" t="s">
        <v>316</v>
      </c>
      <c r="B47" s="20" t="s">
        <v>315</v>
      </c>
      <c r="C47" s="18">
        <v>160000</v>
      </c>
      <c r="D47" s="18">
        <v>87293.88</v>
      </c>
      <c r="E47" s="18">
        <v>34341.269999999997</v>
      </c>
      <c r="F47" s="18">
        <v>0</v>
      </c>
      <c r="G47" s="18">
        <f t="shared" si="1"/>
        <v>38364.85</v>
      </c>
    </row>
    <row r="48" spans="1:7" x14ac:dyDescent="0.25">
      <c r="A48" s="21" t="s">
        <v>314</v>
      </c>
      <c r="B48" s="20" t="s">
        <v>313</v>
      </c>
      <c r="C48" s="18">
        <v>249165</v>
      </c>
      <c r="D48" s="18">
        <v>249165</v>
      </c>
      <c r="E48" s="18">
        <v>0</v>
      </c>
      <c r="F48" s="18">
        <v>0</v>
      </c>
      <c r="G48" s="18">
        <f t="shared" si="1"/>
        <v>0</v>
      </c>
    </row>
    <row r="49" spans="1:7" ht="20.399999999999999" x14ac:dyDescent="0.25">
      <c r="A49" s="21" t="s">
        <v>312</v>
      </c>
      <c r="B49" s="20" t="s">
        <v>311</v>
      </c>
      <c r="C49" s="18">
        <v>434832</v>
      </c>
      <c r="D49" s="18">
        <v>332</v>
      </c>
      <c r="E49" s="18">
        <v>0</v>
      </c>
      <c r="F49" s="18">
        <v>0</v>
      </c>
      <c r="G49" s="18">
        <f t="shared" si="1"/>
        <v>434500</v>
      </c>
    </row>
    <row r="50" spans="1:7" x14ac:dyDescent="0.25">
      <c r="A50" s="24" t="s">
        <v>310</v>
      </c>
      <c r="B50" s="23" t="s">
        <v>309</v>
      </c>
      <c r="C50" s="17">
        <v>257514706.81999999</v>
      </c>
      <c r="D50" s="17">
        <v>251716991.44999999</v>
      </c>
      <c r="E50" s="17">
        <v>0</v>
      </c>
      <c r="F50" s="17">
        <v>91281.14</v>
      </c>
      <c r="G50" s="17">
        <f t="shared" si="1"/>
        <v>5706434.2300000051</v>
      </c>
    </row>
    <row r="51" spans="1:7" x14ac:dyDescent="0.25">
      <c r="A51" s="21" t="s">
        <v>308</v>
      </c>
      <c r="B51" s="20" t="s">
        <v>307</v>
      </c>
      <c r="C51" s="18">
        <v>765163.01</v>
      </c>
      <c r="D51" s="18">
        <v>359362.49</v>
      </c>
      <c r="E51" s="18">
        <v>0</v>
      </c>
      <c r="F51" s="18">
        <v>14117.22</v>
      </c>
      <c r="G51" s="18">
        <f t="shared" si="1"/>
        <v>391683.30000000005</v>
      </c>
    </row>
    <row r="52" spans="1:7" x14ac:dyDescent="0.25">
      <c r="A52" s="311" t="s">
        <v>306</v>
      </c>
      <c r="B52" s="312" t="s">
        <v>305</v>
      </c>
      <c r="C52" s="313">
        <v>2178730.48</v>
      </c>
      <c r="D52" s="313">
        <v>2031925.69</v>
      </c>
      <c r="E52" s="313">
        <v>0</v>
      </c>
      <c r="F52" s="313">
        <v>251.18</v>
      </c>
      <c r="G52" s="313">
        <f t="shared" si="1"/>
        <v>146553.61000000004</v>
      </c>
    </row>
    <row r="53" spans="1:7" x14ac:dyDescent="0.25">
      <c r="A53" s="21" t="s">
        <v>304</v>
      </c>
      <c r="B53" s="20" t="s">
        <v>303</v>
      </c>
      <c r="C53" s="18">
        <v>633486</v>
      </c>
      <c r="D53" s="18">
        <v>628032.69999999995</v>
      </c>
      <c r="E53" s="18">
        <v>0</v>
      </c>
      <c r="F53" s="18">
        <v>0</v>
      </c>
      <c r="G53" s="18">
        <f t="shared" si="1"/>
        <v>5453.3000000000466</v>
      </c>
    </row>
    <row r="54" spans="1:7" x14ac:dyDescent="0.25">
      <c r="A54" s="21" t="s">
        <v>302</v>
      </c>
      <c r="B54" s="20" t="s">
        <v>301</v>
      </c>
      <c r="C54" s="18">
        <v>1261270.3400000001</v>
      </c>
      <c r="D54" s="18">
        <v>1251117.24</v>
      </c>
      <c r="E54" s="18">
        <v>0</v>
      </c>
      <c r="F54" s="18">
        <v>0</v>
      </c>
      <c r="G54" s="18">
        <f t="shared" si="1"/>
        <v>10153.100000000093</v>
      </c>
    </row>
    <row r="55" spans="1:7" x14ac:dyDescent="0.25">
      <c r="A55" s="21" t="s">
        <v>300</v>
      </c>
      <c r="B55" s="20" t="s">
        <v>299</v>
      </c>
      <c r="C55" s="18">
        <v>106001356.81999999</v>
      </c>
      <c r="D55" s="18">
        <v>105597921.52</v>
      </c>
      <c r="E55" s="18">
        <v>0</v>
      </c>
      <c r="F55" s="18">
        <v>13615.55</v>
      </c>
      <c r="G55" s="18">
        <f t="shared" si="1"/>
        <v>389819.74999999703</v>
      </c>
    </row>
    <row r="56" spans="1:7" ht="20.399999999999999" x14ac:dyDescent="0.25">
      <c r="A56" s="21" t="s">
        <v>298</v>
      </c>
      <c r="B56" s="20" t="s">
        <v>292</v>
      </c>
      <c r="C56" s="18">
        <v>5002419</v>
      </c>
      <c r="D56" s="18">
        <v>4655665</v>
      </c>
      <c r="E56" s="18">
        <v>0</v>
      </c>
      <c r="F56" s="18">
        <v>0</v>
      </c>
      <c r="G56" s="18">
        <f t="shared" si="1"/>
        <v>346754</v>
      </c>
    </row>
    <row r="57" spans="1:7" x14ac:dyDescent="0.25">
      <c r="A57" s="21" t="s">
        <v>297</v>
      </c>
      <c r="B57" s="20" t="s">
        <v>296</v>
      </c>
      <c r="C57" s="18">
        <v>40064592</v>
      </c>
      <c r="D57" s="18">
        <v>39703199.329999998</v>
      </c>
      <c r="E57" s="18">
        <v>0</v>
      </c>
      <c r="F57" s="18">
        <v>0</v>
      </c>
      <c r="G57" s="18">
        <f t="shared" si="1"/>
        <v>361392.67000000179</v>
      </c>
    </row>
    <row r="58" spans="1:7" x14ac:dyDescent="0.25">
      <c r="A58" s="21" t="s">
        <v>295</v>
      </c>
      <c r="B58" s="20" t="s">
        <v>294</v>
      </c>
      <c r="C58" s="18">
        <v>16546712.130000001</v>
      </c>
      <c r="D58" s="18">
        <v>15765361.65</v>
      </c>
      <c r="E58" s="18">
        <v>0</v>
      </c>
      <c r="F58" s="18">
        <v>8894.41</v>
      </c>
      <c r="G58" s="18">
        <f t="shared" si="1"/>
        <v>772456.07000000041</v>
      </c>
    </row>
    <row r="59" spans="1:7" ht="20.399999999999999" x14ac:dyDescent="0.25">
      <c r="A59" s="21" t="s">
        <v>293</v>
      </c>
      <c r="B59" s="20" t="s">
        <v>292</v>
      </c>
      <c r="C59" s="18">
        <v>686250</v>
      </c>
      <c r="D59" s="18">
        <v>517613.82</v>
      </c>
      <c r="E59" s="18">
        <v>0</v>
      </c>
      <c r="F59" s="18">
        <v>0</v>
      </c>
      <c r="G59" s="18">
        <f t="shared" si="1"/>
        <v>168636.18</v>
      </c>
    </row>
    <row r="60" spans="1:7" x14ac:dyDescent="0.25">
      <c r="A60" s="21" t="s">
        <v>291</v>
      </c>
      <c r="B60" s="20" t="s">
        <v>290</v>
      </c>
      <c r="C60" s="18">
        <v>7726.11</v>
      </c>
      <c r="D60" s="18">
        <v>0</v>
      </c>
      <c r="E60" s="18">
        <v>0</v>
      </c>
      <c r="F60" s="18">
        <v>6516.11</v>
      </c>
      <c r="G60" s="18">
        <f t="shared" si="1"/>
        <v>1210</v>
      </c>
    </row>
    <row r="61" spans="1:7" x14ac:dyDescent="0.25">
      <c r="A61" s="21" t="s">
        <v>289</v>
      </c>
      <c r="B61" s="20" t="s">
        <v>288</v>
      </c>
      <c r="C61" s="18">
        <v>3787000</v>
      </c>
      <c r="D61" s="18">
        <v>3483593.2</v>
      </c>
      <c r="E61" s="18">
        <v>0</v>
      </c>
      <c r="F61" s="18">
        <v>0</v>
      </c>
      <c r="G61" s="18">
        <f t="shared" si="1"/>
        <v>303406.79999999981</v>
      </c>
    </row>
    <row r="62" spans="1:7" x14ac:dyDescent="0.25">
      <c r="A62" s="21" t="s">
        <v>287</v>
      </c>
      <c r="B62" s="20" t="s">
        <v>111</v>
      </c>
      <c r="C62" s="18">
        <v>1000000</v>
      </c>
      <c r="D62" s="18">
        <v>893200.71</v>
      </c>
      <c r="E62" s="18">
        <v>0</v>
      </c>
      <c r="F62" s="18">
        <v>0</v>
      </c>
      <c r="G62" s="18">
        <f t="shared" si="1"/>
        <v>106799.29000000004</v>
      </c>
    </row>
    <row r="63" spans="1:7" x14ac:dyDescent="0.25">
      <c r="A63" s="21" t="s">
        <v>286</v>
      </c>
      <c r="B63" s="20" t="s">
        <v>285</v>
      </c>
      <c r="C63" s="18">
        <v>1226000</v>
      </c>
      <c r="D63" s="18">
        <v>927935.21</v>
      </c>
      <c r="E63" s="18">
        <v>0</v>
      </c>
      <c r="F63" s="18">
        <v>6434.57</v>
      </c>
      <c r="G63" s="18">
        <f t="shared" si="1"/>
        <v>291630.22000000003</v>
      </c>
    </row>
    <row r="64" spans="1:7" x14ac:dyDescent="0.25">
      <c r="A64" s="21" t="s">
        <v>284</v>
      </c>
      <c r="B64" s="20" t="s">
        <v>283</v>
      </c>
      <c r="C64" s="18">
        <v>106000</v>
      </c>
      <c r="D64" s="18">
        <v>65321.01</v>
      </c>
      <c r="E64" s="18">
        <v>0</v>
      </c>
      <c r="F64" s="18">
        <v>0</v>
      </c>
      <c r="G64" s="18">
        <f t="shared" si="1"/>
        <v>40678.99</v>
      </c>
    </row>
    <row r="65" spans="1:7" x14ac:dyDescent="0.25">
      <c r="A65" s="21" t="s">
        <v>282</v>
      </c>
      <c r="B65" s="20" t="s">
        <v>281</v>
      </c>
      <c r="C65" s="18">
        <v>23885463</v>
      </c>
      <c r="D65" s="18">
        <v>23662148.75</v>
      </c>
      <c r="E65" s="18">
        <v>0</v>
      </c>
      <c r="F65" s="18">
        <v>0</v>
      </c>
      <c r="G65" s="18">
        <f t="shared" si="1"/>
        <v>223314.25</v>
      </c>
    </row>
    <row r="66" spans="1:7" x14ac:dyDescent="0.25">
      <c r="A66" s="21" t="s">
        <v>280</v>
      </c>
      <c r="B66" s="20" t="s">
        <v>279</v>
      </c>
      <c r="C66" s="18">
        <v>39083811.119999997</v>
      </c>
      <c r="D66" s="18">
        <v>38752616.759999998</v>
      </c>
      <c r="E66" s="18">
        <v>0</v>
      </c>
      <c r="F66" s="18">
        <v>200.1</v>
      </c>
      <c r="G66" s="18">
        <f t="shared" si="1"/>
        <v>330994.25999999943</v>
      </c>
    </row>
    <row r="67" spans="1:7" x14ac:dyDescent="0.25">
      <c r="A67" s="21" t="s">
        <v>278</v>
      </c>
      <c r="B67" s="20" t="s">
        <v>277</v>
      </c>
      <c r="C67" s="18">
        <v>516000</v>
      </c>
      <c r="D67" s="18">
        <v>515909.29</v>
      </c>
      <c r="E67" s="18">
        <v>0</v>
      </c>
      <c r="F67" s="18">
        <v>0</v>
      </c>
      <c r="G67" s="18">
        <f t="shared" si="1"/>
        <v>90.710000000020955</v>
      </c>
    </row>
    <row r="68" spans="1:7" x14ac:dyDescent="0.25">
      <c r="A68" s="21" t="s">
        <v>276</v>
      </c>
      <c r="B68" s="20" t="s">
        <v>275</v>
      </c>
      <c r="C68" s="18">
        <v>1704342</v>
      </c>
      <c r="D68" s="18">
        <v>1547473.88</v>
      </c>
      <c r="E68" s="18">
        <v>0</v>
      </c>
      <c r="F68" s="18">
        <v>0</v>
      </c>
      <c r="G68" s="18">
        <f t="shared" si="1"/>
        <v>156868.12000000011</v>
      </c>
    </row>
    <row r="69" spans="1:7" x14ac:dyDescent="0.25">
      <c r="A69" s="21" t="s">
        <v>274</v>
      </c>
      <c r="B69" s="20" t="s">
        <v>273</v>
      </c>
      <c r="C69" s="18">
        <v>11256</v>
      </c>
      <c r="D69" s="18">
        <v>0</v>
      </c>
      <c r="E69" s="18">
        <v>0</v>
      </c>
      <c r="F69" s="18">
        <v>0</v>
      </c>
      <c r="G69" s="18">
        <f t="shared" si="1"/>
        <v>11256</v>
      </c>
    </row>
    <row r="70" spans="1:7" x14ac:dyDescent="0.25">
      <c r="A70" s="21" t="s">
        <v>272</v>
      </c>
      <c r="B70" s="20" t="s">
        <v>271</v>
      </c>
      <c r="C70" s="18">
        <v>858851.4</v>
      </c>
      <c r="D70" s="18">
        <v>483434.47</v>
      </c>
      <c r="E70" s="18">
        <v>0</v>
      </c>
      <c r="F70" s="18">
        <v>37275.79</v>
      </c>
      <c r="G70" s="18">
        <f t="shared" si="1"/>
        <v>338141.14000000007</v>
      </c>
    </row>
    <row r="71" spans="1:7" x14ac:dyDescent="0.25">
      <c r="A71" s="21" t="s">
        <v>270</v>
      </c>
      <c r="B71" s="20" t="s">
        <v>269</v>
      </c>
      <c r="C71" s="18">
        <v>1060000</v>
      </c>
      <c r="D71" s="18">
        <v>579903.28</v>
      </c>
      <c r="E71" s="18">
        <v>0</v>
      </c>
      <c r="F71" s="18">
        <v>0</v>
      </c>
      <c r="G71" s="18">
        <f t="shared" si="1"/>
        <v>480096.72</v>
      </c>
    </row>
    <row r="72" spans="1:7" x14ac:dyDescent="0.25">
      <c r="A72" s="21" t="s">
        <v>268</v>
      </c>
      <c r="B72" s="20" t="s">
        <v>267</v>
      </c>
      <c r="C72" s="18">
        <v>2000</v>
      </c>
      <c r="D72" s="18">
        <v>0</v>
      </c>
      <c r="E72" s="18">
        <v>0</v>
      </c>
      <c r="F72" s="18">
        <v>0</v>
      </c>
      <c r="G72" s="18">
        <f t="shared" si="1"/>
        <v>2000</v>
      </c>
    </row>
    <row r="73" spans="1:7" x14ac:dyDescent="0.25">
      <c r="A73" s="21" t="s">
        <v>266</v>
      </c>
      <c r="B73" s="20" t="s">
        <v>265</v>
      </c>
      <c r="C73" s="18">
        <v>11126277.41</v>
      </c>
      <c r="D73" s="18">
        <v>10295255.449999999</v>
      </c>
      <c r="E73" s="18">
        <v>0</v>
      </c>
      <c r="F73" s="18">
        <v>3976.21</v>
      </c>
      <c r="G73" s="18">
        <f t="shared" si="1"/>
        <v>827045.75000000093</v>
      </c>
    </row>
    <row r="74" spans="1:7" x14ac:dyDescent="0.25">
      <c r="A74" s="24" t="s">
        <v>264</v>
      </c>
      <c r="B74" s="23" t="s">
        <v>263</v>
      </c>
      <c r="C74" s="17">
        <v>6700000</v>
      </c>
      <c r="D74" s="17">
        <v>6511145</v>
      </c>
      <c r="E74" s="17">
        <v>0</v>
      </c>
      <c r="F74" s="17">
        <v>0</v>
      </c>
      <c r="G74" s="17">
        <f t="shared" ref="G74:G96" si="2">C74-D74-E74-F74</f>
        <v>188855</v>
      </c>
    </row>
    <row r="75" spans="1:7" x14ac:dyDescent="0.25">
      <c r="A75" s="21" t="s">
        <v>262</v>
      </c>
      <c r="B75" s="20" t="s">
        <v>261</v>
      </c>
      <c r="C75" s="18">
        <v>6600000</v>
      </c>
      <c r="D75" s="18">
        <v>6511145</v>
      </c>
      <c r="E75" s="18">
        <v>0</v>
      </c>
      <c r="F75" s="18">
        <v>0</v>
      </c>
      <c r="G75" s="18">
        <f t="shared" si="2"/>
        <v>88855</v>
      </c>
    </row>
    <row r="76" spans="1:7" x14ac:dyDescent="0.25">
      <c r="A76" s="21" t="s">
        <v>260</v>
      </c>
      <c r="B76" s="20" t="s">
        <v>259</v>
      </c>
      <c r="C76" s="18">
        <v>100000</v>
      </c>
      <c r="D76" s="18">
        <v>0</v>
      </c>
      <c r="E76" s="18">
        <v>0</v>
      </c>
      <c r="F76" s="18">
        <v>0</v>
      </c>
      <c r="G76" s="18">
        <f t="shared" si="2"/>
        <v>100000</v>
      </c>
    </row>
    <row r="77" spans="1:7" x14ac:dyDescent="0.25">
      <c r="A77" s="24" t="s">
        <v>258</v>
      </c>
      <c r="B77" s="23" t="s">
        <v>257</v>
      </c>
      <c r="C77" s="17">
        <v>10632620.869999999</v>
      </c>
      <c r="D77" s="17">
        <v>4323575.16</v>
      </c>
      <c r="E77" s="17">
        <v>0</v>
      </c>
      <c r="F77" s="17">
        <v>4462313.5599999996</v>
      </c>
      <c r="G77" s="17">
        <f t="shared" si="2"/>
        <v>1846732.1499999994</v>
      </c>
    </row>
    <row r="78" spans="1:7" x14ac:dyDescent="0.25">
      <c r="A78" s="21" t="s">
        <v>256</v>
      </c>
      <c r="B78" s="20" t="s">
        <v>255</v>
      </c>
      <c r="C78" s="18">
        <v>175510</v>
      </c>
      <c r="D78" s="18">
        <v>166348.39000000001</v>
      </c>
      <c r="E78" s="18">
        <v>0</v>
      </c>
      <c r="F78" s="18">
        <v>10</v>
      </c>
      <c r="G78" s="18">
        <f t="shared" si="2"/>
        <v>9151.609999999986</v>
      </c>
    </row>
    <row r="79" spans="1:7" x14ac:dyDescent="0.25">
      <c r="A79" s="21" t="s">
        <v>254</v>
      </c>
      <c r="B79" s="20" t="s">
        <v>253</v>
      </c>
      <c r="C79" s="18">
        <v>10428.1</v>
      </c>
      <c r="D79" s="18">
        <v>0</v>
      </c>
      <c r="E79" s="18">
        <v>0</v>
      </c>
      <c r="F79" s="18">
        <v>10428.1</v>
      </c>
      <c r="G79" s="18">
        <f t="shared" si="2"/>
        <v>0</v>
      </c>
    </row>
    <row r="80" spans="1:7" x14ac:dyDescent="0.25">
      <c r="A80" s="21" t="s">
        <v>252</v>
      </c>
      <c r="B80" s="20" t="s">
        <v>251</v>
      </c>
      <c r="C80" s="18">
        <v>17622.45</v>
      </c>
      <c r="D80" s="18">
        <v>0</v>
      </c>
      <c r="E80" s="18">
        <v>0</v>
      </c>
      <c r="F80" s="18">
        <v>17622.45</v>
      </c>
      <c r="G80" s="18">
        <f t="shared" si="2"/>
        <v>0</v>
      </c>
    </row>
    <row r="81" spans="1:7" x14ac:dyDescent="0.25">
      <c r="A81" s="21" t="s">
        <v>250</v>
      </c>
      <c r="B81" s="20" t="s">
        <v>249</v>
      </c>
      <c r="C81" s="18">
        <v>40.74</v>
      </c>
      <c r="D81" s="18">
        <v>0</v>
      </c>
      <c r="E81" s="18">
        <v>0</v>
      </c>
      <c r="F81" s="18">
        <v>0</v>
      </c>
      <c r="G81" s="18">
        <f t="shared" si="2"/>
        <v>40.74</v>
      </c>
    </row>
    <row r="82" spans="1:7" x14ac:dyDescent="0.25">
      <c r="A82" s="21" t="s">
        <v>248</v>
      </c>
      <c r="B82" s="20" t="s">
        <v>247</v>
      </c>
      <c r="C82" s="18">
        <v>39907.11</v>
      </c>
      <c r="D82" s="18">
        <v>0</v>
      </c>
      <c r="E82" s="18">
        <v>0</v>
      </c>
      <c r="F82" s="18">
        <v>39907.11</v>
      </c>
      <c r="G82" s="18">
        <f t="shared" si="2"/>
        <v>0</v>
      </c>
    </row>
    <row r="83" spans="1:7" x14ac:dyDescent="0.25">
      <c r="A83" s="21" t="s">
        <v>246</v>
      </c>
      <c r="B83" s="20" t="s">
        <v>245</v>
      </c>
      <c r="C83" s="18">
        <v>9560.7800000000007</v>
      </c>
      <c r="D83" s="18">
        <v>0</v>
      </c>
      <c r="E83" s="18">
        <v>0</v>
      </c>
      <c r="F83" s="18">
        <v>9560.7800000000007</v>
      </c>
      <c r="G83" s="18">
        <f t="shared" si="2"/>
        <v>0</v>
      </c>
    </row>
    <row r="84" spans="1:7" x14ac:dyDescent="0.25">
      <c r="A84" s="21" t="s">
        <v>244</v>
      </c>
      <c r="B84" s="20" t="s">
        <v>243</v>
      </c>
      <c r="C84" s="18">
        <v>999336</v>
      </c>
      <c r="D84" s="18">
        <v>999332.85</v>
      </c>
      <c r="E84" s="18">
        <v>0</v>
      </c>
      <c r="F84" s="18">
        <v>0</v>
      </c>
      <c r="G84" s="18">
        <f t="shared" si="2"/>
        <v>3.1500000000232831</v>
      </c>
    </row>
    <row r="85" spans="1:7" x14ac:dyDescent="0.25">
      <c r="A85" s="21" t="s">
        <v>242</v>
      </c>
      <c r="B85" s="20" t="s">
        <v>241</v>
      </c>
      <c r="C85" s="18">
        <v>975000</v>
      </c>
      <c r="D85" s="18">
        <v>960814.22</v>
      </c>
      <c r="E85" s="18">
        <v>0</v>
      </c>
      <c r="F85" s="18">
        <v>0</v>
      </c>
      <c r="G85" s="18">
        <f t="shared" si="2"/>
        <v>14185.780000000028</v>
      </c>
    </row>
    <row r="86" spans="1:7" x14ac:dyDescent="0.25">
      <c r="A86" s="21" t="s">
        <v>240</v>
      </c>
      <c r="B86" s="20" t="s">
        <v>239</v>
      </c>
      <c r="C86" s="18">
        <v>224834.5</v>
      </c>
      <c r="D86" s="18">
        <v>0</v>
      </c>
      <c r="E86" s="18">
        <v>0</v>
      </c>
      <c r="F86" s="18">
        <v>224834.5</v>
      </c>
      <c r="G86" s="18">
        <f t="shared" si="2"/>
        <v>0</v>
      </c>
    </row>
    <row r="87" spans="1:7" x14ac:dyDescent="0.25">
      <c r="A87" s="21" t="s">
        <v>238</v>
      </c>
      <c r="B87" s="20" t="s">
        <v>237</v>
      </c>
      <c r="C87" s="18">
        <v>134616.63</v>
      </c>
      <c r="D87" s="18">
        <v>0</v>
      </c>
      <c r="E87" s="18">
        <v>0</v>
      </c>
      <c r="F87" s="18">
        <v>134616.63</v>
      </c>
      <c r="G87" s="18">
        <f t="shared" si="2"/>
        <v>0</v>
      </c>
    </row>
    <row r="88" spans="1:7" x14ac:dyDescent="0.25">
      <c r="A88" s="21" t="s">
        <v>236</v>
      </c>
      <c r="B88" s="20" t="s">
        <v>235</v>
      </c>
      <c r="C88" s="18">
        <v>74228.679999999993</v>
      </c>
      <c r="D88" s="18">
        <v>0</v>
      </c>
      <c r="E88" s="18">
        <v>0</v>
      </c>
      <c r="F88" s="18">
        <v>74228.679999999993</v>
      </c>
      <c r="G88" s="18">
        <f t="shared" si="2"/>
        <v>0</v>
      </c>
    </row>
    <row r="89" spans="1:7" ht="20.399999999999999" x14ac:dyDescent="0.25">
      <c r="A89" s="21" t="s">
        <v>234</v>
      </c>
      <c r="B89" s="20" t="s">
        <v>233</v>
      </c>
      <c r="C89" s="18">
        <v>60597.36</v>
      </c>
      <c r="D89" s="18">
        <v>0</v>
      </c>
      <c r="E89" s="18">
        <v>0</v>
      </c>
      <c r="F89" s="18">
        <v>60597.36</v>
      </c>
      <c r="G89" s="18">
        <f t="shared" si="2"/>
        <v>0</v>
      </c>
    </row>
    <row r="90" spans="1:7" ht="20.399999999999999" x14ac:dyDescent="0.25">
      <c r="A90" s="21" t="s">
        <v>232</v>
      </c>
      <c r="B90" s="20" t="s">
        <v>231</v>
      </c>
      <c r="C90" s="18">
        <v>152913</v>
      </c>
      <c r="D90" s="18">
        <v>0</v>
      </c>
      <c r="E90" s="18">
        <v>0</v>
      </c>
      <c r="F90" s="18">
        <v>152913</v>
      </c>
      <c r="G90" s="18">
        <f t="shared" si="2"/>
        <v>0</v>
      </c>
    </row>
    <row r="91" spans="1:7" ht="20.399999999999999" x14ac:dyDescent="0.25">
      <c r="A91" s="21" t="s">
        <v>230</v>
      </c>
      <c r="B91" s="20" t="s">
        <v>229</v>
      </c>
      <c r="C91" s="18">
        <v>319399.36</v>
      </c>
      <c r="D91" s="18">
        <v>32097.88</v>
      </c>
      <c r="E91" s="18">
        <v>0</v>
      </c>
      <c r="F91" s="18">
        <v>287301.48</v>
      </c>
      <c r="G91" s="18">
        <f t="shared" si="2"/>
        <v>0</v>
      </c>
    </row>
    <row r="92" spans="1:7" ht="20.399999999999999" x14ac:dyDescent="0.25">
      <c r="A92" s="311" t="s">
        <v>228</v>
      </c>
      <c r="B92" s="312" t="s">
        <v>227</v>
      </c>
      <c r="C92" s="313">
        <v>7437962.1600000001</v>
      </c>
      <c r="D92" s="313">
        <v>2164838.8199999998</v>
      </c>
      <c r="E92" s="313">
        <v>0</v>
      </c>
      <c r="F92" s="313">
        <v>3450293.47</v>
      </c>
      <c r="G92" s="313">
        <f t="shared" si="2"/>
        <v>1822829.8699999996</v>
      </c>
    </row>
    <row r="93" spans="1:7" ht="20.399999999999999" x14ac:dyDescent="0.25">
      <c r="A93" s="21" t="s">
        <v>226</v>
      </c>
      <c r="B93" s="20" t="s">
        <v>225</v>
      </c>
      <c r="C93" s="18">
        <v>664</v>
      </c>
      <c r="D93" s="18">
        <v>143</v>
      </c>
      <c r="E93" s="18">
        <v>0</v>
      </c>
      <c r="F93" s="18">
        <v>0</v>
      </c>
      <c r="G93" s="18">
        <f t="shared" si="2"/>
        <v>521</v>
      </c>
    </row>
    <row r="94" spans="1:7" x14ac:dyDescent="0.25">
      <c r="A94" s="24" t="s">
        <v>224</v>
      </c>
      <c r="B94" s="23" t="s">
        <v>223</v>
      </c>
      <c r="C94" s="17">
        <v>1290178.01</v>
      </c>
      <c r="D94" s="17">
        <v>1188380.1100000001</v>
      </c>
      <c r="E94" s="17">
        <v>0</v>
      </c>
      <c r="F94" s="17">
        <v>2414.21</v>
      </c>
      <c r="G94" s="17">
        <f t="shared" si="2"/>
        <v>99383.6899999999</v>
      </c>
    </row>
    <row r="95" spans="1:7" x14ac:dyDescent="0.25">
      <c r="A95" s="21" t="s">
        <v>222</v>
      </c>
      <c r="B95" s="20" t="s">
        <v>221</v>
      </c>
      <c r="C95" s="18">
        <v>1290178.01</v>
      </c>
      <c r="D95" s="18">
        <v>1188380.1100000001</v>
      </c>
      <c r="E95" s="18">
        <v>0</v>
      </c>
      <c r="F95" s="18">
        <v>2414.21</v>
      </c>
      <c r="G95" s="18">
        <f t="shared" si="2"/>
        <v>99383.6899999999</v>
      </c>
    </row>
    <row r="96" spans="1:7" ht="27" customHeight="1" x14ac:dyDescent="0.25">
      <c r="A96" s="591" t="s">
        <v>220</v>
      </c>
      <c r="B96" s="592"/>
      <c r="C96" s="17">
        <v>297853605.63</v>
      </c>
      <c r="D96" s="17">
        <v>279241443.88999999</v>
      </c>
      <c r="E96" s="17">
        <v>89105.07</v>
      </c>
      <c r="F96" s="17">
        <v>6767303.3600000003</v>
      </c>
      <c r="G96" s="17">
        <f t="shared" si="2"/>
        <v>11755753.31000001</v>
      </c>
    </row>
    <row r="98" spans="1:7" x14ac:dyDescent="0.25">
      <c r="A98" s="24" t="s">
        <v>219</v>
      </c>
      <c r="B98" s="23" t="s">
        <v>218</v>
      </c>
      <c r="C98" s="17">
        <v>89020000</v>
      </c>
      <c r="D98" s="17">
        <v>51823821.170000002</v>
      </c>
      <c r="E98" s="17">
        <v>24043739.210000001</v>
      </c>
      <c r="F98" s="17">
        <v>0</v>
      </c>
      <c r="G98" s="17">
        <f t="shared" ref="G98:G115" si="3">C98-D98-E98-F98</f>
        <v>13152439.619999997</v>
      </c>
    </row>
    <row r="99" spans="1:7" x14ac:dyDescent="0.25">
      <c r="A99" s="21" t="s">
        <v>176</v>
      </c>
      <c r="B99" s="20" t="s">
        <v>175</v>
      </c>
      <c r="C99" s="18">
        <v>56500000</v>
      </c>
      <c r="D99" s="18">
        <v>52863319.020000003</v>
      </c>
      <c r="E99" s="18">
        <v>0</v>
      </c>
      <c r="F99" s="18">
        <v>0</v>
      </c>
      <c r="G99" s="18">
        <f t="shared" si="3"/>
        <v>3636680.9799999967</v>
      </c>
    </row>
    <row r="100" spans="1:7" x14ac:dyDescent="0.25">
      <c r="A100" s="21" t="s">
        <v>217</v>
      </c>
      <c r="B100" s="20" t="s">
        <v>216</v>
      </c>
      <c r="C100" s="18">
        <v>4000000</v>
      </c>
      <c r="D100" s="18">
        <v>-22230466.82</v>
      </c>
      <c r="E100" s="18">
        <v>23993739.210000001</v>
      </c>
      <c r="F100" s="18">
        <v>0</v>
      </c>
      <c r="G100" s="18">
        <f t="shared" si="3"/>
        <v>2236727.6099999994</v>
      </c>
    </row>
    <row r="101" spans="1:7" x14ac:dyDescent="0.25">
      <c r="A101" s="21" t="s">
        <v>215</v>
      </c>
      <c r="B101" s="20" t="s">
        <v>214</v>
      </c>
      <c r="C101" s="18">
        <v>500000</v>
      </c>
      <c r="D101" s="18">
        <v>0</v>
      </c>
      <c r="E101" s="18">
        <v>0</v>
      </c>
      <c r="F101" s="18">
        <v>0</v>
      </c>
      <c r="G101" s="18">
        <f t="shared" si="3"/>
        <v>500000</v>
      </c>
    </row>
    <row r="102" spans="1:7" x14ac:dyDescent="0.25">
      <c r="A102" s="21" t="s">
        <v>213</v>
      </c>
      <c r="B102" s="20" t="s">
        <v>211</v>
      </c>
      <c r="C102" s="18">
        <v>0</v>
      </c>
      <c r="D102" s="18"/>
      <c r="E102" s="18">
        <v>0</v>
      </c>
      <c r="F102" s="18">
        <v>0</v>
      </c>
      <c r="G102" s="18">
        <f t="shared" si="3"/>
        <v>0</v>
      </c>
    </row>
    <row r="103" spans="1:7" x14ac:dyDescent="0.25">
      <c r="A103" s="21" t="s">
        <v>212</v>
      </c>
      <c r="B103" s="20" t="s">
        <v>211</v>
      </c>
      <c r="C103" s="18">
        <v>28020000</v>
      </c>
      <c r="D103" s="18">
        <v>21190968.969999999</v>
      </c>
      <c r="E103" s="18">
        <v>50000</v>
      </c>
      <c r="F103" s="18">
        <v>0</v>
      </c>
      <c r="G103" s="18">
        <f t="shared" si="3"/>
        <v>6779031.0300000012</v>
      </c>
    </row>
    <row r="104" spans="1:7" x14ac:dyDescent="0.25">
      <c r="A104" s="24" t="s">
        <v>210</v>
      </c>
      <c r="B104" s="23" t="s">
        <v>209</v>
      </c>
      <c r="C104" s="17">
        <v>21596227.449999999</v>
      </c>
      <c r="D104" s="17">
        <v>10946690.279999999</v>
      </c>
      <c r="E104" s="17">
        <v>0</v>
      </c>
      <c r="F104" s="17">
        <v>111654.87</v>
      </c>
      <c r="G104" s="17">
        <f t="shared" si="3"/>
        <v>10537882.300000001</v>
      </c>
    </row>
    <row r="105" spans="1:7" ht="20.399999999999999" x14ac:dyDescent="0.25">
      <c r="A105" s="21" t="s">
        <v>208</v>
      </c>
      <c r="B105" s="20" t="s">
        <v>207</v>
      </c>
      <c r="C105" s="18">
        <v>1204000</v>
      </c>
      <c r="D105" s="18">
        <v>278675.71999999997</v>
      </c>
      <c r="E105" s="18">
        <v>0</v>
      </c>
      <c r="F105" s="18">
        <v>0</v>
      </c>
      <c r="G105" s="18">
        <f t="shared" si="3"/>
        <v>925324.28</v>
      </c>
    </row>
    <row r="106" spans="1:7" x14ac:dyDescent="0.25">
      <c r="A106" s="21" t="s">
        <v>206</v>
      </c>
      <c r="B106" s="20" t="s">
        <v>205</v>
      </c>
      <c r="C106" s="18">
        <v>75000</v>
      </c>
      <c r="D106" s="18">
        <v>52900</v>
      </c>
      <c r="E106" s="18">
        <v>0</v>
      </c>
      <c r="F106" s="18">
        <v>0</v>
      </c>
      <c r="G106" s="18">
        <f t="shared" si="3"/>
        <v>22100</v>
      </c>
    </row>
    <row r="107" spans="1:7" x14ac:dyDescent="0.25">
      <c r="A107" s="21" t="s">
        <v>204</v>
      </c>
      <c r="B107" s="20" t="s">
        <v>203</v>
      </c>
      <c r="C107" s="18">
        <v>10785486.76</v>
      </c>
      <c r="D107" s="18">
        <v>8467048.5299999993</v>
      </c>
      <c r="E107" s="18">
        <v>0</v>
      </c>
      <c r="F107" s="18">
        <v>110838.02</v>
      </c>
      <c r="G107" s="18">
        <f t="shared" si="3"/>
        <v>2207600.2100000004</v>
      </c>
    </row>
    <row r="108" spans="1:7" x14ac:dyDescent="0.25">
      <c r="A108" s="21" t="s">
        <v>202</v>
      </c>
      <c r="B108" s="20" t="s">
        <v>201</v>
      </c>
      <c r="C108" s="18">
        <v>8855170</v>
      </c>
      <c r="D108" s="18">
        <v>1770018.89</v>
      </c>
      <c r="E108" s="18">
        <v>0</v>
      </c>
      <c r="F108" s="18">
        <v>0</v>
      </c>
      <c r="G108" s="18">
        <f t="shared" si="3"/>
        <v>7085151.1100000003</v>
      </c>
    </row>
    <row r="109" spans="1:7" x14ac:dyDescent="0.25">
      <c r="A109" s="21" t="s">
        <v>200</v>
      </c>
      <c r="B109" s="20" t="s">
        <v>199</v>
      </c>
      <c r="C109" s="18">
        <v>512176.27</v>
      </c>
      <c r="D109" s="18">
        <v>214107.98</v>
      </c>
      <c r="E109" s="18">
        <v>0</v>
      </c>
      <c r="F109" s="18">
        <v>816.85</v>
      </c>
      <c r="G109" s="18">
        <f t="shared" si="3"/>
        <v>297251.44000000006</v>
      </c>
    </row>
    <row r="110" spans="1:7" x14ac:dyDescent="0.25">
      <c r="A110" s="21" t="s">
        <v>198</v>
      </c>
      <c r="B110" s="20" t="s">
        <v>197</v>
      </c>
      <c r="C110" s="18">
        <v>164394.42000000001</v>
      </c>
      <c r="D110" s="18">
        <v>163939.16</v>
      </c>
      <c r="E110" s="18">
        <v>0</v>
      </c>
      <c r="F110" s="18">
        <v>0</v>
      </c>
      <c r="G110" s="18">
        <f t="shared" si="3"/>
        <v>455.26000000000931</v>
      </c>
    </row>
    <row r="111" spans="1:7" x14ac:dyDescent="0.25">
      <c r="A111" s="24" t="s">
        <v>196</v>
      </c>
      <c r="B111" s="23" t="s">
        <v>195</v>
      </c>
      <c r="C111" s="17">
        <v>15000000</v>
      </c>
      <c r="D111" s="17">
        <v>14744800</v>
      </c>
      <c r="E111" s="17">
        <v>0</v>
      </c>
      <c r="F111" s="17">
        <v>0</v>
      </c>
      <c r="G111" s="17">
        <f t="shared" si="3"/>
        <v>255200</v>
      </c>
    </row>
    <row r="112" spans="1:7" ht="20.399999999999999" x14ac:dyDescent="0.25">
      <c r="A112" s="21" t="s">
        <v>194</v>
      </c>
      <c r="B112" s="20" t="s">
        <v>193</v>
      </c>
      <c r="C112" s="18">
        <v>0</v>
      </c>
      <c r="D112" s="18">
        <v>0</v>
      </c>
      <c r="E112" s="18">
        <v>0</v>
      </c>
      <c r="F112" s="18">
        <v>0</v>
      </c>
      <c r="G112" s="18">
        <f t="shared" si="3"/>
        <v>0</v>
      </c>
    </row>
    <row r="113" spans="1:7" ht="20.399999999999999" x14ac:dyDescent="0.25">
      <c r="A113" s="21" t="s">
        <v>192</v>
      </c>
      <c r="B113" s="20" t="s">
        <v>191</v>
      </c>
      <c r="C113" s="18">
        <v>400000</v>
      </c>
      <c r="D113" s="18">
        <v>400000</v>
      </c>
      <c r="E113" s="18">
        <v>0</v>
      </c>
      <c r="F113" s="18">
        <v>0</v>
      </c>
      <c r="G113" s="18">
        <f t="shared" si="3"/>
        <v>0</v>
      </c>
    </row>
    <row r="114" spans="1:7" ht="20.399999999999999" x14ac:dyDescent="0.25">
      <c r="A114" s="21" t="s">
        <v>190</v>
      </c>
      <c r="B114" s="20" t="s">
        <v>189</v>
      </c>
      <c r="C114" s="18">
        <v>10500000</v>
      </c>
      <c r="D114" s="18">
        <v>10500000</v>
      </c>
      <c r="E114" s="18">
        <v>0</v>
      </c>
      <c r="F114" s="18">
        <v>0</v>
      </c>
      <c r="G114" s="18">
        <f t="shared" si="3"/>
        <v>0</v>
      </c>
    </row>
    <row r="115" spans="1:7" ht="20.399999999999999" x14ac:dyDescent="0.25">
      <c r="A115" s="43" t="s">
        <v>188</v>
      </c>
      <c r="B115" s="42" t="s">
        <v>187</v>
      </c>
      <c r="C115" s="41">
        <v>4100000</v>
      </c>
      <c r="D115" s="41">
        <v>3844800</v>
      </c>
      <c r="E115" s="41">
        <v>0</v>
      </c>
      <c r="F115" s="41">
        <v>0</v>
      </c>
      <c r="G115" s="41">
        <f t="shared" si="3"/>
        <v>255200</v>
      </c>
    </row>
    <row r="117" spans="1:7" ht="27" customHeight="1" x14ac:dyDescent="0.25">
      <c r="A117" s="591" t="s">
        <v>186</v>
      </c>
      <c r="B117" s="592"/>
      <c r="C117" s="17">
        <v>423469833.07999998</v>
      </c>
      <c r="D117" s="17">
        <v>356756755.33999997</v>
      </c>
      <c r="E117" s="17">
        <v>24132844.280000001</v>
      </c>
      <c r="F117" s="17">
        <v>6878958.2300000004</v>
      </c>
      <c r="G117" s="17">
        <f>C117-D117-E117-F117</f>
        <v>35701275.230000004</v>
      </c>
    </row>
    <row r="119" spans="1:7" ht="10.050000000000001" customHeight="1" x14ac:dyDescent="0.25">
      <c r="A119" s="7" t="s">
        <v>7</v>
      </c>
    </row>
  </sheetData>
  <mergeCells count="9">
    <mergeCell ref="A117:B117"/>
    <mergeCell ref="A96:B96"/>
    <mergeCell ref="A1:F1"/>
    <mergeCell ref="A2:F2"/>
    <mergeCell ref="A3:G3"/>
    <mergeCell ref="A4:G4"/>
    <mergeCell ref="A5:G5"/>
    <mergeCell ref="A6:G6"/>
    <mergeCell ref="D7:F7"/>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3.2" x14ac:dyDescent="0.25"/>
  <sheetData>
    <row r="1" spans="1:1" x14ac:dyDescent="0.25">
      <c r="A1" s="303" t="s">
        <v>1198</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election activeCell="B23" sqref="B23"/>
    </sheetView>
  </sheetViews>
  <sheetFormatPr baseColWidth="10" defaultRowHeight="10.199999999999999" x14ac:dyDescent="0.25"/>
  <cols>
    <col min="1" max="1" width="10.77734375" style="3" customWidth="1"/>
    <col min="2" max="2" width="45.77734375" style="6" customWidth="1"/>
    <col min="3" max="6" width="15.77734375" style="3" customWidth="1"/>
    <col min="7" max="7" width="11.6640625" style="3" bestFit="1" customWidth="1"/>
    <col min="8" max="16384" width="11.5546875" style="3"/>
  </cols>
  <sheetData>
    <row r="1" spans="1:7" ht="13.2" x14ac:dyDescent="0.25">
      <c r="A1" s="435" t="s">
        <v>67</v>
      </c>
      <c r="B1" s="436"/>
      <c r="C1" s="436"/>
      <c r="D1" s="436"/>
      <c r="E1" s="436"/>
      <c r="F1" s="436"/>
      <c r="G1" s="33" t="s">
        <v>66</v>
      </c>
    </row>
    <row r="2" spans="1:7" ht="13.2" x14ac:dyDescent="0.25">
      <c r="A2" s="435" t="s">
        <v>185</v>
      </c>
      <c r="B2" s="436"/>
      <c r="C2" s="436"/>
      <c r="D2" s="436"/>
      <c r="E2" s="436"/>
      <c r="F2" s="436"/>
      <c r="G2" s="33" t="s">
        <v>184</v>
      </c>
    </row>
    <row r="3" spans="1:7" ht="13.2" x14ac:dyDescent="0.25">
      <c r="A3" s="418" t="s">
        <v>183</v>
      </c>
      <c r="B3" s="473"/>
      <c r="C3" s="473"/>
      <c r="D3" s="473"/>
      <c r="E3" s="473"/>
      <c r="F3" s="473"/>
      <c r="G3" s="473"/>
    </row>
    <row r="4" spans="1:7" ht="13.2" x14ac:dyDescent="0.25">
      <c r="A4" s="418" t="s">
        <v>182</v>
      </c>
      <c r="B4" s="473"/>
      <c r="C4" s="473"/>
      <c r="D4" s="473"/>
      <c r="E4" s="473"/>
      <c r="F4" s="473"/>
      <c r="G4" s="473"/>
    </row>
    <row r="5" spans="1:7" ht="13.2" x14ac:dyDescent="0.25">
      <c r="A5" s="418" t="s">
        <v>181</v>
      </c>
      <c r="B5" s="473"/>
      <c r="C5" s="473"/>
      <c r="D5" s="473"/>
      <c r="E5" s="473"/>
      <c r="F5" s="473"/>
      <c r="G5" s="473"/>
    </row>
    <row r="6" spans="1:7" ht="13.2" x14ac:dyDescent="0.25">
      <c r="A6" s="472"/>
      <c r="B6" s="473"/>
      <c r="C6" s="473"/>
      <c r="D6" s="473"/>
      <c r="E6" s="473"/>
      <c r="F6" s="473"/>
      <c r="G6" s="473"/>
    </row>
    <row r="7" spans="1:7" ht="13.2" x14ac:dyDescent="0.25">
      <c r="A7" s="5" t="s">
        <v>61</v>
      </c>
      <c r="B7" s="32" t="s">
        <v>60</v>
      </c>
      <c r="C7" s="4" t="s">
        <v>180</v>
      </c>
      <c r="D7" s="437" t="s">
        <v>179</v>
      </c>
      <c r="E7" s="436"/>
      <c r="F7" s="436"/>
      <c r="G7" s="4" t="s">
        <v>59</v>
      </c>
    </row>
    <row r="8" spans="1:7" x14ac:dyDescent="0.25">
      <c r="A8" s="31" t="s">
        <v>56</v>
      </c>
      <c r="B8" s="30"/>
      <c r="C8" s="29"/>
      <c r="D8" s="29" t="s">
        <v>4</v>
      </c>
      <c r="E8" s="29" t="s">
        <v>54</v>
      </c>
      <c r="F8" s="29" t="s">
        <v>3</v>
      </c>
      <c r="G8" s="29" t="s">
        <v>178</v>
      </c>
    </row>
    <row r="9" spans="1:7" x14ac:dyDescent="0.25">
      <c r="A9" s="27"/>
      <c r="B9" s="28"/>
      <c r="C9" s="27" t="s">
        <v>52</v>
      </c>
      <c r="D9" s="27"/>
      <c r="E9" s="27"/>
      <c r="F9" s="27"/>
      <c r="G9" s="27"/>
    </row>
    <row r="10" spans="1:7" x14ac:dyDescent="0.25">
      <c r="A10" s="40" t="s">
        <v>24</v>
      </c>
      <c r="B10" s="39" t="s">
        <v>177</v>
      </c>
      <c r="C10" s="36">
        <v>359990550</v>
      </c>
      <c r="D10" s="36">
        <v>335156007.52999997</v>
      </c>
      <c r="E10" s="38"/>
      <c r="F10" s="38"/>
      <c r="G10" s="36">
        <f t="shared" ref="G10:G16" si="0">C10-D10-E10-F10</f>
        <v>24834542.470000029</v>
      </c>
    </row>
    <row r="11" spans="1:7" x14ac:dyDescent="0.25">
      <c r="A11" s="21" t="s">
        <v>176</v>
      </c>
      <c r="B11" s="20" t="s">
        <v>175</v>
      </c>
      <c r="C11" s="18">
        <v>2400000</v>
      </c>
      <c r="D11" s="18">
        <v>0</v>
      </c>
      <c r="E11" s="18">
        <v>0</v>
      </c>
      <c r="F11" s="18">
        <v>0</v>
      </c>
      <c r="G11" s="18">
        <f t="shared" si="0"/>
        <v>2400000</v>
      </c>
    </row>
    <row r="12" spans="1:7" x14ac:dyDescent="0.25">
      <c r="A12" s="21" t="s">
        <v>174</v>
      </c>
      <c r="B12" s="20" t="s">
        <v>173</v>
      </c>
      <c r="C12" s="18">
        <v>0</v>
      </c>
      <c r="D12" s="18">
        <v>138395.6</v>
      </c>
      <c r="E12" s="18">
        <v>0</v>
      </c>
      <c r="F12" s="18">
        <v>0</v>
      </c>
      <c r="G12" s="18">
        <f t="shared" si="0"/>
        <v>-138395.6</v>
      </c>
    </row>
    <row r="13" spans="1:7" ht="20.399999999999999" x14ac:dyDescent="0.25">
      <c r="A13" s="21" t="s">
        <v>172</v>
      </c>
      <c r="B13" s="20" t="s">
        <v>171</v>
      </c>
      <c r="C13" s="18">
        <v>1200</v>
      </c>
      <c r="D13" s="18">
        <v>135536</v>
      </c>
      <c r="E13" s="18">
        <v>0</v>
      </c>
      <c r="F13" s="18">
        <v>0</v>
      </c>
      <c r="G13" s="18">
        <f t="shared" si="0"/>
        <v>-134336</v>
      </c>
    </row>
    <row r="14" spans="1:7" ht="20.399999999999999" x14ac:dyDescent="0.25">
      <c r="A14" s="21" t="s">
        <v>170</v>
      </c>
      <c r="B14" s="20" t="s">
        <v>169</v>
      </c>
      <c r="C14" s="18">
        <v>357589350</v>
      </c>
      <c r="D14" s="18">
        <v>334882075.93000001</v>
      </c>
      <c r="E14" s="18">
        <v>0</v>
      </c>
      <c r="F14" s="18">
        <v>0</v>
      </c>
      <c r="G14" s="18">
        <f t="shared" si="0"/>
        <v>22707274.069999993</v>
      </c>
    </row>
    <row r="15" spans="1:7" x14ac:dyDescent="0.25">
      <c r="A15" s="16" t="s">
        <v>168</v>
      </c>
      <c r="B15" s="15" t="s">
        <v>167</v>
      </c>
      <c r="C15" s="11">
        <v>0</v>
      </c>
      <c r="D15" s="37">
        <v>0</v>
      </c>
      <c r="E15" s="37"/>
      <c r="F15" s="37"/>
      <c r="G15" s="37">
        <f t="shared" si="0"/>
        <v>0</v>
      </c>
    </row>
    <row r="16" spans="1:7" ht="27" customHeight="1" x14ac:dyDescent="0.25">
      <c r="A16" s="598" t="s">
        <v>166</v>
      </c>
      <c r="B16" s="599"/>
      <c r="C16" s="36">
        <v>359990550</v>
      </c>
      <c r="D16" s="36">
        <v>335156007.52999997</v>
      </c>
      <c r="E16" s="36">
        <v>0</v>
      </c>
      <c r="F16" s="36">
        <v>0</v>
      </c>
      <c r="G16" s="36">
        <f t="shared" si="0"/>
        <v>24834542.470000029</v>
      </c>
    </row>
    <row r="18" spans="1:7" ht="27" customHeight="1" x14ac:dyDescent="0.25">
      <c r="A18" s="591" t="s">
        <v>165</v>
      </c>
      <c r="B18" s="592"/>
      <c r="C18" s="17">
        <v>1861211931.4200001</v>
      </c>
      <c r="D18" s="17">
        <v>1703185666.8599999</v>
      </c>
      <c r="E18" s="17">
        <v>29028611.969999999</v>
      </c>
      <c r="F18" s="17">
        <v>19148493.09</v>
      </c>
      <c r="G18" s="17">
        <f>C18-D18-E18-F18</f>
        <v>109849159.50000018</v>
      </c>
    </row>
    <row r="20" spans="1:7" ht="13.2" x14ac:dyDescent="0.25">
      <c r="A20" s="467"/>
      <c r="B20" s="468"/>
      <c r="C20" s="490">
        <v>31208236.640000001</v>
      </c>
      <c r="D20" s="35"/>
      <c r="E20" s="35"/>
      <c r="F20" s="35"/>
      <c r="G20" s="35"/>
    </row>
    <row r="21" spans="1:7" ht="13.2" x14ac:dyDescent="0.25">
      <c r="A21" s="595" t="s">
        <v>164</v>
      </c>
      <c r="B21" s="596"/>
      <c r="C21" s="597"/>
      <c r="D21" s="34"/>
      <c r="E21" s="34"/>
      <c r="F21" s="34"/>
      <c r="G21" s="34"/>
    </row>
    <row r="23" spans="1:7" ht="10.050000000000001" customHeight="1" x14ac:dyDescent="0.25">
      <c r="A23" s="7" t="s">
        <v>7</v>
      </c>
    </row>
  </sheetData>
  <mergeCells count="12">
    <mergeCell ref="A6:G6"/>
    <mergeCell ref="D7:F7"/>
    <mergeCell ref="A21:B21"/>
    <mergeCell ref="A20:B20"/>
    <mergeCell ref="C20:C21"/>
    <mergeCell ref="A18:B18"/>
    <mergeCell ref="A16:B16"/>
    <mergeCell ref="A1:F1"/>
    <mergeCell ref="A2:F2"/>
    <mergeCell ref="A3:G3"/>
    <mergeCell ref="A4:G4"/>
    <mergeCell ref="A5:G5"/>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showGridLines="0" view="pageBreakPreview" topLeftCell="A10" zoomScale="60" zoomScaleNormal="100" workbookViewId="0">
      <selection activeCell="A50" sqref="A50:G50"/>
    </sheetView>
  </sheetViews>
  <sheetFormatPr baseColWidth="10" defaultRowHeight="10.199999999999999" x14ac:dyDescent="0.25"/>
  <cols>
    <col min="1" max="1" width="10.77734375" style="3" customWidth="1"/>
    <col min="2" max="2" width="45.77734375" style="6" customWidth="1"/>
    <col min="3" max="6" width="15.77734375" style="3" customWidth="1"/>
    <col min="7" max="7" width="11.6640625" style="3" bestFit="1" customWidth="1"/>
    <col min="8" max="16384" width="11.5546875" style="3"/>
  </cols>
  <sheetData>
    <row r="1" spans="1:7" ht="13.2" x14ac:dyDescent="0.25">
      <c r="A1" s="435" t="s">
        <v>67</v>
      </c>
      <c r="B1" s="436"/>
      <c r="C1" s="436"/>
      <c r="D1" s="436"/>
      <c r="E1" s="436"/>
      <c r="F1" s="436"/>
      <c r="G1" s="33" t="s">
        <v>66</v>
      </c>
    </row>
    <row r="2" spans="1:7" ht="13.2" x14ac:dyDescent="0.25">
      <c r="A2" s="435" t="s">
        <v>65</v>
      </c>
      <c r="B2" s="436"/>
      <c r="C2" s="436"/>
      <c r="D2" s="436"/>
      <c r="E2" s="436"/>
      <c r="F2" s="436"/>
      <c r="G2" s="33" t="s">
        <v>64</v>
      </c>
    </row>
    <row r="3" spans="1:7" ht="13.2" x14ac:dyDescent="0.25">
      <c r="A3" s="472"/>
      <c r="B3" s="473"/>
      <c r="C3" s="473"/>
      <c r="D3" s="473"/>
      <c r="E3" s="473"/>
      <c r="F3" s="473"/>
      <c r="G3" s="473"/>
    </row>
    <row r="4" spans="1:7" ht="13.2" x14ac:dyDescent="0.25">
      <c r="A4" s="418" t="s">
        <v>63</v>
      </c>
      <c r="B4" s="473"/>
      <c r="C4" s="473"/>
      <c r="D4" s="473"/>
      <c r="E4" s="473"/>
      <c r="F4" s="473"/>
      <c r="G4" s="473"/>
    </row>
    <row r="5" spans="1:7" ht="13.2" x14ac:dyDescent="0.25">
      <c r="A5" s="418" t="s">
        <v>62</v>
      </c>
      <c r="B5" s="473"/>
      <c r="C5" s="473"/>
      <c r="D5" s="473"/>
      <c r="E5" s="473"/>
      <c r="F5" s="473"/>
      <c r="G5" s="473"/>
    </row>
    <row r="6" spans="1:7" ht="13.2" x14ac:dyDescent="0.25">
      <c r="A6" s="472"/>
      <c r="B6" s="473"/>
      <c r="C6" s="473"/>
      <c r="D6" s="473"/>
      <c r="E6" s="473"/>
      <c r="F6" s="473"/>
      <c r="G6" s="473"/>
    </row>
    <row r="7" spans="1:7" ht="13.2" x14ac:dyDescent="0.25">
      <c r="A7" s="5" t="s">
        <v>61</v>
      </c>
      <c r="B7" s="32" t="s">
        <v>60</v>
      </c>
      <c r="C7" s="4" t="s">
        <v>59</v>
      </c>
      <c r="D7" s="437" t="s">
        <v>58</v>
      </c>
      <c r="E7" s="436"/>
      <c r="F7" s="436"/>
      <c r="G7" s="4" t="s">
        <v>57</v>
      </c>
    </row>
    <row r="8" spans="1:7" x14ac:dyDescent="0.25">
      <c r="A8" s="31" t="s">
        <v>56</v>
      </c>
      <c r="B8" s="30"/>
      <c r="C8" s="29" t="s">
        <v>163</v>
      </c>
      <c r="D8" s="29" t="s">
        <v>4</v>
      </c>
      <c r="E8" s="29" t="s">
        <v>54</v>
      </c>
      <c r="F8" s="29" t="s">
        <v>3</v>
      </c>
      <c r="G8" s="29" t="s">
        <v>53</v>
      </c>
    </row>
    <row r="9" spans="1:7" x14ac:dyDescent="0.25">
      <c r="A9" s="27"/>
      <c r="B9" s="28"/>
      <c r="C9" s="27" t="s">
        <v>52</v>
      </c>
      <c r="D9" s="27"/>
      <c r="E9" s="27"/>
      <c r="F9" s="27"/>
      <c r="G9" s="27"/>
    </row>
    <row r="10" spans="1:7" ht="20.399999999999999" x14ac:dyDescent="0.25">
      <c r="A10" s="26" t="s">
        <v>162</v>
      </c>
      <c r="B10" s="25" t="s">
        <v>161</v>
      </c>
      <c r="C10" s="10">
        <v>10398000</v>
      </c>
      <c r="D10" s="10">
        <v>9936626.9499999993</v>
      </c>
      <c r="E10" s="10">
        <v>104641.96</v>
      </c>
      <c r="F10" s="10">
        <v>0</v>
      </c>
      <c r="G10" s="10">
        <f t="shared" ref="G10:G57" si="0">C10-D10-E10-F10</f>
        <v>356731.09000000072</v>
      </c>
    </row>
    <row r="11" spans="1:7" x14ac:dyDescent="0.25">
      <c r="A11" s="21" t="s">
        <v>160</v>
      </c>
      <c r="B11" s="20" t="s">
        <v>159</v>
      </c>
      <c r="C11" s="18">
        <v>0</v>
      </c>
      <c r="D11" s="18">
        <v>650000</v>
      </c>
      <c r="E11" s="18">
        <v>0</v>
      </c>
      <c r="F11" s="18">
        <v>0</v>
      </c>
      <c r="G11" s="18">
        <f t="shared" si="0"/>
        <v>-650000</v>
      </c>
    </row>
    <row r="12" spans="1:7" ht="20.399999999999999" x14ac:dyDescent="0.25">
      <c r="A12" s="21" t="s">
        <v>158</v>
      </c>
      <c r="B12" s="20" t="s">
        <v>157</v>
      </c>
      <c r="C12" s="18">
        <v>0</v>
      </c>
      <c r="D12" s="18">
        <v>442</v>
      </c>
      <c r="E12" s="18">
        <v>0</v>
      </c>
      <c r="F12" s="18">
        <v>0</v>
      </c>
      <c r="G12" s="18">
        <f t="shared" si="0"/>
        <v>-442</v>
      </c>
    </row>
    <row r="13" spans="1:7" x14ac:dyDescent="0.25">
      <c r="A13" s="21" t="s">
        <v>156</v>
      </c>
      <c r="B13" s="20" t="s">
        <v>155</v>
      </c>
      <c r="C13" s="18">
        <v>9360000</v>
      </c>
      <c r="D13" s="18">
        <v>8156876.7000000002</v>
      </c>
      <c r="E13" s="18">
        <v>104641.96</v>
      </c>
      <c r="F13" s="18">
        <v>0</v>
      </c>
      <c r="G13" s="18">
        <f t="shared" si="0"/>
        <v>1098481.3399999999</v>
      </c>
    </row>
    <row r="14" spans="1:7" x14ac:dyDescent="0.25">
      <c r="A14" s="21" t="s">
        <v>154</v>
      </c>
      <c r="B14" s="20" t="s">
        <v>153</v>
      </c>
      <c r="C14" s="18">
        <v>1038000</v>
      </c>
      <c r="D14" s="18">
        <v>1129308.25</v>
      </c>
      <c r="E14" s="18">
        <v>0</v>
      </c>
      <c r="F14" s="18">
        <v>0</v>
      </c>
      <c r="G14" s="18">
        <f t="shared" si="0"/>
        <v>-91308.25</v>
      </c>
    </row>
    <row r="15" spans="1:7" x14ac:dyDescent="0.25">
      <c r="A15" s="24" t="s">
        <v>152</v>
      </c>
      <c r="B15" s="23" t="s">
        <v>151</v>
      </c>
      <c r="C15" s="17">
        <v>730592468</v>
      </c>
      <c r="D15" s="17">
        <v>703890453.28999996</v>
      </c>
      <c r="E15" s="17">
        <v>0</v>
      </c>
      <c r="F15" s="17">
        <v>0</v>
      </c>
      <c r="G15" s="17">
        <f t="shared" si="0"/>
        <v>26702014.710000038</v>
      </c>
    </row>
    <row r="16" spans="1:7" ht="20.399999999999999" x14ac:dyDescent="0.25">
      <c r="A16" s="21" t="s">
        <v>150</v>
      </c>
      <c r="B16" s="20" t="s">
        <v>149</v>
      </c>
      <c r="C16" s="18">
        <v>248442468</v>
      </c>
      <c r="D16" s="18">
        <v>243144939</v>
      </c>
      <c r="E16" s="18">
        <v>0</v>
      </c>
      <c r="F16" s="18">
        <v>0</v>
      </c>
      <c r="G16" s="18">
        <f t="shared" si="0"/>
        <v>5297529</v>
      </c>
    </row>
    <row r="17" spans="1:7" x14ac:dyDescent="0.25">
      <c r="A17" s="21" t="s">
        <v>148</v>
      </c>
      <c r="B17" s="20" t="s">
        <v>147</v>
      </c>
      <c r="C17" s="18">
        <v>215800000</v>
      </c>
      <c r="D17" s="18">
        <v>203377586.41999999</v>
      </c>
      <c r="E17" s="18">
        <v>0</v>
      </c>
      <c r="F17" s="18">
        <v>0</v>
      </c>
      <c r="G17" s="18">
        <f t="shared" si="0"/>
        <v>12422413.580000013</v>
      </c>
    </row>
    <row r="18" spans="1:7" x14ac:dyDescent="0.25">
      <c r="A18" s="21" t="s">
        <v>146</v>
      </c>
      <c r="B18" s="20" t="s">
        <v>145</v>
      </c>
      <c r="C18" s="18">
        <v>0</v>
      </c>
      <c r="D18" s="18">
        <v>74933.64</v>
      </c>
      <c r="E18" s="18">
        <v>0</v>
      </c>
      <c r="F18" s="18">
        <v>0</v>
      </c>
      <c r="G18" s="18">
        <f t="shared" si="0"/>
        <v>-74933.64</v>
      </c>
    </row>
    <row r="19" spans="1:7" x14ac:dyDescent="0.25">
      <c r="A19" s="21" t="s">
        <v>144</v>
      </c>
      <c r="B19" s="20" t="s">
        <v>143</v>
      </c>
      <c r="C19" s="18">
        <v>100000000</v>
      </c>
      <c r="D19" s="18">
        <v>101215056</v>
      </c>
      <c r="E19" s="18">
        <v>0</v>
      </c>
      <c r="F19" s="18">
        <v>0</v>
      </c>
      <c r="G19" s="18">
        <f t="shared" si="0"/>
        <v>-1215056</v>
      </c>
    </row>
    <row r="20" spans="1:7" x14ac:dyDescent="0.25">
      <c r="A20" s="21" t="s">
        <v>142</v>
      </c>
      <c r="B20" s="20" t="s">
        <v>141</v>
      </c>
      <c r="C20" s="18">
        <v>9900000</v>
      </c>
      <c r="D20" s="18">
        <v>9651096.5899999999</v>
      </c>
      <c r="E20" s="18">
        <v>0</v>
      </c>
      <c r="F20" s="18">
        <v>0</v>
      </c>
      <c r="G20" s="18">
        <f t="shared" si="0"/>
        <v>248903.41000000015</v>
      </c>
    </row>
    <row r="21" spans="1:7" x14ac:dyDescent="0.25">
      <c r="A21" s="21" t="s">
        <v>140</v>
      </c>
      <c r="B21" s="20" t="s">
        <v>139</v>
      </c>
      <c r="C21" s="18">
        <v>50000000</v>
      </c>
      <c r="D21" s="18">
        <v>48273004</v>
      </c>
      <c r="E21" s="18">
        <v>0</v>
      </c>
      <c r="F21" s="18">
        <v>0</v>
      </c>
      <c r="G21" s="18">
        <f t="shared" si="0"/>
        <v>1726996</v>
      </c>
    </row>
    <row r="22" spans="1:7" x14ac:dyDescent="0.25">
      <c r="A22" s="21" t="s">
        <v>138</v>
      </c>
      <c r="B22" s="20" t="s">
        <v>137</v>
      </c>
      <c r="C22" s="18">
        <v>52400000</v>
      </c>
      <c r="D22" s="18">
        <v>51207891.549999997</v>
      </c>
      <c r="E22" s="18">
        <v>0</v>
      </c>
      <c r="F22" s="18">
        <v>0</v>
      </c>
      <c r="G22" s="18">
        <f t="shared" si="0"/>
        <v>1192108.450000003</v>
      </c>
    </row>
    <row r="23" spans="1:7" x14ac:dyDescent="0.25">
      <c r="A23" s="21" t="s">
        <v>136</v>
      </c>
      <c r="B23" s="20" t="s">
        <v>135</v>
      </c>
      <c r="C23" s="18">
        <v>25250000</v>
      </c>
      <c r="D23" s="18">
        <v>25231611.390000001</v>
      </c>
      <c r="E23" s="18">
        <v>0</v>
      </c>
      <c r="F23" s="18">
        <v>0</v>
      </c>
      <c r="G23" s="18">
        <f t="shared" si="0"/>
        <v>18388.609999999404</v>
      </c>
    </row>
    <row r="24" spans="1:7" x14ac:dyDescent="0.25">
      <c r="A24" s="21" t="s">
        <v>134</v>
      </c>
      <c r="B24" s="20" t="s">
        <v>133</v>
      </c>
      <c r="C24" s="18">
        <v>28800000</v>
      </c>
      <c r="D24" s="18">
        <v>21714334.699999999</v>
      </c>
      <c r="E24" s="18">
        <v>0</v>
      </c>
      <c r="F24" s="18">
        <v>0</v>
      </c>
      <c r="G24" s="18">
        <f t="shared" si="0"/>
        <v>7085665.3000000007</v>
      </c>
    </row>
    <row r="25" spans="1:7" x14ac:dyDescent="0.25">
      <c r="A25" s="24" t="s">
        <v>132</v>
      </c>
      <c r="B25" s="23" t="s">
        <v>131</v>
      </c>
      <c r="C25" s="17">
        <v>379675757</v>
      </c>
      <c r="D25" s="17">
        <v>379442001</v>
      </c>
      <c r="E25" s="17">
        <v>0</v>
      </c>
      <c r="F25" s="17">
        <v>0</v>
      </c>
      <c r="G25" s="17">
        <f t="shared" si="0"/>
        <v>233756</v>
      </c>
    </row>
    <row r="26" spans="1:7" x14ac:dyDescent="0.25">
      <c r="A26" s="21" t="s">
        <v>130</v>
      </c>
      <c r="B26" s="20" t="s">
        <v>129</v>
      </c>
      <c r="C26" s="18">
        <v>267150953</v>
      </c>
      <c r="D26" s="18">
        <v>266927276</v>
      </c>
      <c r="E26" s="18">
        <v>0</v>
      </c>
      <c r="F26" s="18">
        <v>0</v>
      </c>
      <c r="G26" s="18">
        <f t="shared" si="0"/>
        <v>223677</v>
      </c>
    </row>
    <row r="27" spans="1:7" x14ac:dyDescent="0.25">
      <c r="A27" s="21" t="s">
        <v>128</v>
      </c>
      <c r="B27" s="20" t="s">
        <v>127</v>
      </c>
      <c r="C27" s="18">
        <v>45301856</v>
      </c>
      <c r="D27" s="18">
        <v>45287906</v>
      </c>
      <c r="E27" s="18">
        <v>0</v>
      </c>
      <c r="F27" s="18">
        <v>0</v>
      </c>
      <c r="G27" s="18">
        <f t="shared" si="0"/>
        <v>13950</v>
      </c>
    </row>
    <row r="28" spans="1:7" x14ac:dyDescent="0.25">
      <c r="A28" s="21" t="s">
        <v>126</v>
      </c>
      <c r="B28" s="20" t="s">
        <v>125</v>
      </c>
      <c r="C28" s="18">
        <v>67222948</v>
      </c>
      <c r="D28" s="18">
        <v>67222948</v>
      </c>
      <c r="E28" s="18">
        <v>0</v>
      </c>
      <c r="F28" s="18">
        <v>0</v>
      </c>
      <c r="G28" s="18">
        <f t="shared" si="0"/>
        <v>0</v>
      </c>
    </row>
    <row r="29" spans="1:7" x14ac:dyDescent="0.25">
      <c r="A29" s="21" t="s">
        <v>124</v>
      </c>
      <c r="B29" s="20" t="s">
        <v>123</v>
      </c>
      <c r="C29" s="18">
        <v>0</v>
      </c>
      <c r="D29" s="18">
        <v>3871</v>
      </c>
      <c r="E29" s="18">
        <v>0</v>
      </c>
      <c r="F29" s="18">
        <v>0</v>
      </c>
      <c r="G29" s="18">
        <f t="shared" si="0"/>
        <v>-3871</v>
      </c>
    </row>
    <row r="30" spans="1:7" x14ac:dyDescent="0.25">
      <c r="A30" s="24" t="s">
        <v>122</v>
      </c>
      <c r="B30" s="23" t="s">
        <v>121</v>
      </c>
      <c r="C30" s="17">
        <v>524970371</v>
      </c>
      <c r="D30" s="17">
        <v>513754376.70999998</v>
      </c>
      <c r="E30" s="17">
        <v>0</v>
      </c>
      <c r="F30" s="17">
        <v>0</v>
      </c>
      <c r="G30" s="17">
        <f t="shared" si="0"/>
        <v>11215994.290000021</v>
      </c>
    </row>
    <row r="31" spans="1:7" x14ac:dyDescent="0.25">
      <c r="A31" s="21" t="s">
        <v>120</v>
      </c>
      <c r="B31" s="20" t="s">
        <v>119</v>
      </c>
      <c r="C31" s="18">
        <v>362424689</v>
      </c>
      <c r="D31" s="18">
        <v>362484760</v>
      </c>
      <c r="E31" s="18">
        <v>0</v>
      </c>
      <c r="F31" s="18">
        <v>0</v>
      </c>
      <c r="G31" s="18">
        <f t="shared" si="0"/>
        <v>-60071</v>
      </c>
    </row>
    <row r="32" spans="1:7" x14ac:dyDescent="0.25">
      <c r="A32" s="21" t="s">
        <v>118</v>
      </c>
      <c r="B32" s="20" t="s">
        <v>117</v>
      </c>
      <c r="C32" s="18">
        <v>0</v>
      </c>
      <c r="D32" s="18">
        <v>0</v>
      </c>
      <c r="E32" s="18">
        <v>0</v>
      </c>
      <c r="F32" s="18">
        <v>0</v>
      </c>
      <c r="G32" s="18">
        <f t="shared" si="0"/>
        <v>0</v>
      </c>
    </row>
    <row r="33" spans="1:7" x14ac:dyDescent="0.25">
      <c r="A33" s="21" t="s">
        <v>116</v>
      </c>
      <c r="B33" s="20" t="s">
        <v>115</v>
      </c>
      <c r="C33" s="18">
        <v>2000000</v>
      </c>
      <c r="D33" s="18">
        <v>4620000</v>
      </c>
      <c r="E33" s="18">
        <v>0</v>
      </c>
      <c r="F33" s="18">
        <v>0</v>
      </c>
      <c r="G33" s="18">
        <f t="shared" si="0"/>
        <v>-2620000</v>
      </c>
    </row>
    <row r="34" spans="1:7" x14ac:dyDescent="0.25">
      <c r="A34" s="21" t="s">
        <v>114</v>
      </c>
      <c r="B34" s="20" t="s">
        <v>113</v>
      </c>
      <c r="C34" s="18">
        <v>31044600</v>
      </c>
      <c r="D34" s="18">
        <v>32075940</v>
      </c>
      <c r="E34" s="18">
        <v>0</v>
      </c>
      <c r="F34" s="18">
        <v>0</v>
      </c>
      <c r="G34" s="18">
        <f t="shared" si="0"/>
        <v>-1031340</v>
      </c>
    </row>
    <row r="35" spans="1:7" x14ac:dyDescent="0.25">
      <c r="A35" s="21" t="s">
        <v>112</v>
      </c>
      <c r="B35" s="20" t="s">
        <v>111</v>
      </c>
      <c r="C35" s="18">
        <v>740000</v>
      </c>
      <c r="D35" s="18">
        <v>788278.87</v>
      </c>
      <c r="E35" s="18">
        <v>0</v>
      </c>
      <c r="F35" s="18">
        <v>0</v>
      </c>
      <c r="G35" s="18">
        <f t="shared" si="0"/>
        <v>-48278.869999999995</v>
      </c>
    </row>
    <row r="36" spans="1:7" x14ac:dyDescent="0.25">
      <c r="A36" s="21" t="s">
        <v>110</v>
      </c>
      <c r="B36" s="20" t="s">
        <v>109</v>
      </c>
      <c r="C36" s="18">
        <v>600000</v>
      </c>
      <c r="D36" s="18">
        <v>1408636.6</v>
      </c>
      <c r="E36" s="18">
        <v>0</v>
      </c>
      <c r="F36" s="18">
        <v>0</v>
      </c>
      <c r="G36" s="18">
        <f t="shared" si="0"/>
        <v>-808636.60000000009</v>
      </c>
    </row>
    <row r="37" spans="1:7" x14ac:dyDescent="0.25">
      <c r="A37" s="21" t="s">
        <v>108</v>
      </c>
      <c r="B37" s="20" t="s">
        <v>107</v>
      </c>
      <c r="C37" s="18">
        <v>0</v>
      </c>
      <c r="D37" s="18">
        <v>1757604</v>
      </c>
      <c r="E37" s="18">
        <v>0</v>
      </c>
      <c r="F37" s="18">
        <v>0</v>
      </c>
      <c r="G37" s="18">
        <f t="shared" si="0"/>
        <v>-1757604</v>
      </c>
    </row>
    <row r="38" spans="1:7" x14ac:dyDescent="0.25">
      <c r="A38" s="21" t="s">
        <v>106</v>
      </c>
      <c r="B38" s="20" t="s">
        <v>105</v>
      </c>
      <c r="C38" s="18">
        <v>0</v>
      </c>
      <c r="D38" s="18">
        <v>508902.54</v>
      </c>
      <c r="E38" s="18">
        <v>0</v>
      </c>
      <c r="F38" s="18">
        <v>0</v>
      </c>
      <c r="G38" s="18">
        <f t="shared" si="0"/>
        <v>-508902.54</v>
      </c>
    </row>
    <row r="39" spans="1:7" x14ac:dyDescent="0.25">
      <c r="A39" s="21" t="s">
        <v>104</v>
      </c>
      <c r="B39" s="20" t="s">
        <v>103</v>
      </c>
      <c r="C39" s="18">
        <v>0</v>
      </c>
      <c r="D39" s="18">
        <v>159798.18</v>
      </c>
      <c r="E39" s="18">
        <v>0</v>
      </c>
      <c r="F39" s="18">
        <v>0</v>
      </c>
      <c r="G39" s="18">
        <f t="shared" si="0"/>
        <v>-159798.18</v>
      </c>
    </row>
    <row r="40" spans="1:7" x14ac:dyDescent="0.25">
      <c r="A40" s="21" t="s">
        <v>102</v>
      </c>
      <c r="B40" s="20" t="s">
        <v>101</v>
      </c>
      <c r="C40" s="18">
        <v>15000000</v>
      </c>
      <c r="D40" s="18">
        <v>0</v>
      </c>
      <c r="E40" s="18">
        <v>0</v>
      </c>
      <c r="F40" s="18">
        <v>0</v>
      </c>
      <c r="G40" s="18">
        <f t="shared" si="0"/>
        <v>15000000</v>
      </c>
    </row>
    <row r="41" spans="1:7" x14ac:dyDescent="0.25">
      <c r="A41" s="21" t="s">
        <v>100</v>
      </c>
      <c r="B41" s="20" t="s">
        <v>99</v>
      </c>
      <c r="C41" s="18">
        <v>16197999</v>
      </c>
      <c r="D41" s="18">
        <v>16329141.43</v>
      </c>
      <c r="E41" s="18">
        <v>0</v>
      </c>
      <c r="F41" s="18">
        <v>0</v>
      </c>
      <c r="G41" s="18">
        <f t="shared" si="0"/>
        <v>-131142.4299999997</v>
      </c>
    </row>
    <row r="42" spans="1:7" x14ac:dyDescent="0.25">
      <c r="A42" s="21" t="s">
        <v>98</v>
      </c>
      <c r="B42" s="20" t="s">
        <v>97</v>
      </c>
      <c r="C42" s="18">
        <v>515000</v>
      </c>
      <c r="D42" s="18">
        <v>60230.54</v>
      </c>
      <c r="E42" s="18">
        <v>0</v>
      </c>
      <c r="F42" s="18">
        <v>0</v>
      </c>
      <c r="G42" s="18">
        <f t="shared" si="0"/>
        <v>454769.46</v>
      </c>
    </row>
    <row r="43" spans="1:7" x14ac:dyDescent="0.25">
      <c r="A43" s="21" t="s">
        <v>96</v>
      </c>
      <c r="B43" s="20" t="s">
        <v>95</v>
      </c>
      <c r="C43" s="18">
        <v>13470321</v>
      </c>
      <c r="D43" s="18">
        <v>10535826.09</v>
      </c>
      <c r="E43" s="18">
        <v>0</v>
      </c>
      <c r="F43" s="18">
        <v>0</v>
      </c>
      <c r="G43" s="18">
        <f t="shared" si="0"/>
        <v>2934494.91</v>
      </c>
    </row>
    <row r="44" spans="1:7" x14ac:dyDescent="0.25">
      <c r="A44" s="21" t="s">
        <v>94</v>
      </c>
      <c r="B44" s="20" t="s">
        <v>93</v>
      </c>
      <c r="C44" s="18">
        <v>67140000</v>
      </c>
      <c r="D44" s="18">
        <v>67140990</v>
      </c>
      <c r="E44" s="18">
        <v>0</v>
      </c>
      <c r="F44" s="18">
        <v>0</v>
      </c>
      <c r="G44" s="18">
        <f t="shared" si="0"/>
        <v>-990</v>
      </c>
    </row>
    <row r="45" spans="1:7" x14ac:dyDescent="0.25">
      <c r="A45" s="21" t="s">
        <v>92</v>
      </c>
      <c r="B45" s="20" t="s">
        <v>91</v>
      </c>
      <c r="C45" s="18">
        <v>174000</v>
      </c>
      <c r="D45" s="18">
        <v>223677</v>
      </c>
      <c r="E45" s="18">
        <v>0</v>
      </c>
      <c r="F45" s="18">
        <v>0</v>
      </c>
      <c r="G45" s="18">
        <f t="shared" si="0"/>
        <v>-49677</v>
      </c>
    </row>
    <row r="46" spans="1:7" x14ac:dyDescent="0.25">
      <c r="A46" s="21" t="s">
        <v>90</v>
      </c>
      <c r="B46" s="20" t="s">
        <v>89</v>
      </c>
      <c r="C46" s="18">
        <v>7163762</v>
      </c>
      <c r="D46" s="18">
        <v>7163762</v>
      </c>
      <c r="E46" s="18">
        <v>0</v>
      </c>
      <c r="F46" s="18">
        <v>0</v>
      </c>
      <c r="G46" s="18">
        <f t="shared" si="0"/>
        <v>0</v>
      </c>
    </row>
    <row r="47" spans="1:7" ht="20.399999999999999" x14ac:dyDescent="0.25">
      <c r="A47" s="21" t="s">
        <v>88</v>
      </c>
      <c r="B47" s="20" t="s">
        <v>87</v>
      </c>
      <c r="C47" s="18">
        <v>8500000</v>
      </c>
      <c r="D47" s="18">
        <v>8487829.4600000009</v>
      </c>
      <c r="E47" s="18">
        <v>0</v>
      </c>
      <c r="F47" s="18">
        <v>0</v>
      </c>
      <c r="G47" s="18">
        <f t="shared" si="0"/>
        <v>12170.539999999106</v>
      </c>
    </row>
    <row r="48" spans="1:7" x14ac:dyDescent="0.25">
      <c r="A48" s="21" t="s">
        <v>86</v>
      </c>
      <c r="B48" s="20" t="s">
        <v>85</v>
      </c>
      <c r="C48" s="18">
        <v>0</v>
      </c>
      <c r="D48" s="18">
        <v>9000</v>
      </c>
      <c r="E48" s="18">
        <v>0</v>
      </c>
      <c r="F48" s="18">
        <v>0</v>
      </c>
      <c r="G48" s="18">
        <f t="shared" si="0"/>
        <v>-9000</v>
      </c>
    </row>
    <row r="49" spans="1:7" x14ac:dyDescent="0.25">
      <c r="A49" s="24" t="s">
        <v>84</v>
      </c>
      <c r="B49" s="23" t="s">
        <v>83</v>
      </c>
      <c r="C49" s="17">
        <v>13200000</v>
      </c>
      <c r="D49" s="17">
        <v>7499779.3399999999</v>
      </c>
      <c r="E49" s="17">
        <v>0</v>
      </c>
      <c r="F49" s="17">
        <v>0</v>
      </c>
      <c r="G49" s="17">
        <f t="shared" si="0"/>
        <v>5700220.6600000001</v>
      </c>
    </row>
    <row r="50" spans="1:7" x14ac:dyDescent="0.25">
      <c r="A50" s="314" t="s">
        <v>82</v>
      </c>
      <c r="B50" s="315" t="s">
        <v>81</v>
      </c>
      <c r="C50" s="316">
        <v>5600000</v>
      </c>
      <c r="D50" s="316">
        <v>1275787.97</v>
      </c>
      <c r="E50" s="316">
        <v>0</v>
      </c>
      <c r="F50" s="316">
        <v>0</v>
      </c>
      <c r="G50" s="316">
        <f t="shared" si="0"/>
        <v>4324212.03</v>
      </c>
    </row>
    <row r="51" spans="1:7" x14ac:dyDescent="0.25">
      <c r="A51" s="21" t="s">
        <v>80</v>
      </c>
      <c r="B51" s="20" t="s">
        <v>79</v>
      </c>
      <c r="C51" s="18">
        <v>7600000</v>
      </c>
      <c r="D51" s="18">
        <v>6223991.3700000001</v>
      </c>
      <c r="E51" s="18">
        <v>0</v>
      </c>
      <c r="F51" s="18">
        <v>0</v>
      </c>
      <c r="G51" s="18">
        <f t="shared" si="0"/>
        <v>1376008.63</v>
      </c>
    </row>
    <row r="52" spans="1:7" x14ac:dyDescent="0.25">
      <c r="A52" s="24" t="s">
        <v>78</v>
      </c>
      <c r="B52" s="23" t="s">
        <v>77</v>
      </c>
      <c r="C52" s="17">
        <v>0</v>
      </c>
      <c r="D52" s="17">
        <v>2047718.37</v>
      </c>
      <c r="E52" s="17">
        <v>0</v>
      </c>
      <c r="F52" s="17">
        <v>0</v>
      </c>
      <c r="G52" s="17">
        <f t="shared" si="0"/>
        <v>-2047718.37</v>
      </c>
    </row>
    <row r="53" spans="1:7" x14ac:dyDescent="0.25">
      <c r="A53" s="21" t="s">
        <v>76</v>
      </c>
      <c r="B53" s="20" t="s">
        <v>75</v>
      </c>
      <c r="C53" s="18">
        <v>0</v>
      </c>
      <c r="D53" s="18">
        <v>1367873.69</v>
      </c>
      <c r="E53" s="18">
        <v>0</v>
      </c>
      <c r="F53" s="18">
        <v>0</v>
      </c>
      <c r="G53" s="18">
        <f t="shared" si="0"/>
        <v>-1367873.69</v>
      </c>
    </row>
    <row r="54" spans="1:7" ht="20.399999999999999" x14ac:dyDescent="0.25">
      <c r="A54" s="21" t="s">
        <v>74</v>
      </c>
      <c r="B54" s="20" t="s">
        <v>73</v>
      </c>
      <c r="C54" s="18">
        <v>0</v>
      </c>
      <c r="D54" s="18">
        <v>650349.71</v>
      </c>
      <c r="E54" s="18">
        <v>0</v>
      </c>
      <c r="F54" s="18">
        <v>0</v>
      </c>
      <c r="G54" s="18">
        <f t="shared" si="0"/>
        <v>-650349.71</v>
      </c>
    </row>
    <row r="55" spans="1:7" x14ac:dyDescent="0.25">
      <c r="A55" s="21" t="s">
        <v>72</v>
      </c>
      <c r="B55" s="20" t="s">
        <v>71</v>
      </c>
      <c r="C55" s="18">
        <v>0</v>
      </c>
      <c r="D55" s="18">
        <v>1631.87</v>
      </c>
      <c r="E55" s="18">
        <v>0</v>
      </c>
      <c r="F55" s="18">
        <v>0</v>
      </c>
      <c r="G55" s="18">
        <f t="shared" si="0"/>
        <v>-1631.87</v>
      </c>
    </row>
    <row r="56" spans="1:7" ht="20.399999999999999" x14ac:dyDescent="0.25">
      <c r="A56" s="21" t="s">
        <v>70</v>
      </c>
      <c r="B56" s="20" t="s">
        <v>69</v>
      </c>
      <c r="C56" s="18">
        <v>0</v>
      </c>
      <c r="D56" s="18">
        <v>27863.1</v>
      </c>
      <c r="E56" s="18">
        <v>0</v>
      </c>
      <c r="F56" s="18">
        <v>0</v>
      </c>
      <c r="G56" s="18">
        <f t="shared" si="0"/>
        <v>-27863.1</v>
      </c>
    </row>
    <row r="57" spans="1:7" ht="27" customHeight="1" x14ac:dyDescent="0.25">
      <c r="A57" s="591" t="s">
        <v>68</v>
      </c>
      <c r="B57" s="592"/>
      <c r="C57" s="17">
        <v>1658836596</v>
      </c>
      <c r="D57" s="17">
        <v>1616570955.6600001</v>
      </c>
      <c r="E57" s="17">
        <v>104641.96</v>
      </c>
      <c r="F57" s="17">
        <v>0</v>
      </c>
      <c r="G57" s="17">
        <f t="shared" si="0"/>
        <v>42160998.379999913</v>
      </c>
    </row>
    <row r="59" spans="1:7" ht="10.050000000000001" customHeight="1" x14ac:dyDescent="0.25">
      <c r="A59" s="7" t="s">
        <v>7</v>
      </c>
    </row>
    <row r="60" spans="1:7" ht="10.050000000000001" customHeight="1" x14ac:dyDescent="0.25">
      <c r="A60" s="7" t="s">
        <v>6</v>
      </c>
    </row>
  </sheetData>
  <mergeCells count="8">
    <mergeCell ref="A57:B57"/>
    <mergeCell ref="A1:F1"/>
    <mergeCell ref="A2:F2"/>
    <mergeCell ref="A3:G3"/>
    <mergeCell ref="A4:G4"/>
    <mergeCell ref="A5:G5"/>
    <mergeCell ref="A6:G6"/>
    <mergeCell ref="D7:F7"/>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topLeftCell="A10" workbookViewId="0">
      <selection activeCell="D31" sqref="D31"/>
    </sheetView>
  </sheetViews>
  <sheetFormatPr baseColWidth="10" defaultRowHeight="10.199999999999999" x14ac:dyDescent="0.25"/>
  <cols>
    <col min="1" max="1" width="10.77734375" style="3" customWidth="1"/>
    <col min="2" max="2" width="45.77734375" style="6" customWidth="1"/>
    <col min="3" max="6" width="15.77734375" style="3" customWidth="1"/>
    <col min="7" max="7" width="11.6640625" style="3" bestFit="1" customWidth="1"/>
    <col min="8" max="16384" width="11.5546875" style="3"/>
  </cols>
  <sheetData>
    <row r="1" spans="1:7" ht="13.2" x14ac:dyDescent="0.25">
      <c r="A1" s="435" t="s">
        <v>67</v>
      </c>
      <c r="B1" s="436"/>
      <c r="C1" s="436"/>
      <c r="D1" s="436"/>
      <c r="E1" s="436"/>
      <c r="F1" s="436"/>
      <c r="G1" s="33" t="s">
        <v>66</v>
      </c>
    </row>
    <row r="2" spans="1:7" ht="13.2" x14ac:dyDescent="0.25">
      <c r="A2" s="435" t="s">
        <v>65</v>
      </c>
      <c r="B2" s="436"/>
      <c r="C2" s="436"/>
      <c r="D2" s="436"/>
      <c r="E2" s="436"/>
      <c r="F2" s="436"/>
      <c r="G2" s="33" t="s">
        <v>64</v>
      </c>
    </row>
    <row r="3" spans="1:7" ht="13.2" x14ac:dyDescent="0.25">
      <c r="A3" s="472"/>
      <c r="B3" s="473"/>
      <c r="C3" s="473"/>
      <c r="D3" s="473"/>
      <c r="E3" s="473"/>
      <c r="F3" s="473"/>
      <c r="G3" s="473"/>
    </row>
    <row r="4" spans="1:7" ht="13.2" x14ac:dyDescent="0.25">
      <c r="A4" s="418" t="s">
        <v>63</v>
      </c>
      <c r="B4" s="473"/>
      <c r="C4" s="473"/>
      <c r="D4" s="473"/>
      <c r="E4" s="473"/>
      <c r="F4" s="473"/>
      <c r="G4" s="473"/>
    </row>
    <row r="5" spans="1:7" ht="13.2" x14ac:dyDescent="0.25">
      <c r="A5" s="418" t="s">
        <v>62</v>
      </c>
      <c r="B5" s="473"/>
      <c r="C5" s="473"/>
      <c r="D5" s="473"/>
      <c r="E5" s="473"/>
      <c r="F5" s="473"/>
      <c r="G5" s="473"/>
    </row>
    <row r="6" spans="1:7" ht="13.2" x14ac:dyDescent="0.25">
      <c r="A6" s="472"/>
      <c r="B6" s="473"/>
      <c r="C6" s="473"/>
      <c r="D6" s="473"/>
      <c r="E6" s="473"/>
      <c r="F6" s="473"/>
      <c r="G6" s="473"/>
    </row>
    <row r="7" spans="1:7" ht="13.2" x14ac:dyDescent="0.25">
      <c r="A7" s="5" t="s">
        <v>61</v>
      </c>
      <c r="B7" s="32" t="s">
        <v>60</v>
      </c>
      <c r="C7" s="4" t="s">
        <v>59</v>
      </c>
      <c r="D7" s="437" t="s">
        <v>58</v>
      </c>
      <c r="E7" s="436"/>
      <c r="F7" s="436"/>
      <c r="G7" s="4" t="s">
        <v>57</v>
      </c>
    </row>
    <row r="8" spans="1:7" x14ac:dyDescent="0.25">
      <c r="A8" s="31" t="s">
        <v>56</v>
      </c>
      <c r="B8" s="30"/>
      <c r="C8" s="29" t="s">
        <v>55</v>
      </c>
      <c r="D8" s="29" t="s">
        <v>4</v>
      </c>
      <c r="E8" s="29" t="s">
        <v>54</v>
      </c>
      <c r="F8" s="29" t="s">
        <v>3</v>
      </c>
      <c r="G8" s="29" t="s">
        <v>53</v>
      </c>
    </row>
    <row r="9" spans="1:7" x14ac:dyDescent="0.25">
      <c r="A9" s="27"/>
      <c r="B9" s="28"/>
      <c r="C9" s="27" t="s">
        <v>52</v>
      </c>
      <c r="D9" s="27"/>
      <c r="E9" s="27"/>
      <c r="F9" s="27"/>
      <c r="G9" s="27"/>
    </row>
    <row r="10" spans="1:7" x14ac:dyDescent="0.25">
      <c r="A10" s="26" t="s">
        <v>51</v>
      </c>
      <c r="B10" s="25" t="s">
        <v>50</v>
      </c>
      <c r="C10" s="10">
        <v>33400000</v>
      </c>
      <c r="D10" s="10">
        <v>26955728.920000002</v>
      </c>
      <c r="E10" s="10">
        <v>0</v>
      </c>
      <c r="F10" s="10">
        <v>0</v>
      </c>
      <c r="G10" s="10">
        <f t="shared" ref="G10:G24" si="0">C10-D10-E10-F10</f>
        <v>6444271.0799999982</v>
      </c>
    </row>
    <row r="11" spans="1:7" x14ac:dyDescent="0.25">
      <c r="A11" s="21" t="s">
        <v>49</v>
      </c>
      <c r="B11" s="20" t="s">
        <v>48</v>
      </c>
      <c r="C11" s="18">
        <v>2000000</v>
      </c>
      <c r="D11" s="18">
        <v>1922454.33</v>
      </c>
      <c r="E11" s="18">
        <v>0</v>
      </c>
      <c r="F11" s="18">
        <v>0</v>
      </c>
      <c r="G11" s="18">
        <f t="shared" si="0"/>
        <v>77545.669999999925</v>
      </c>
    </row>
    <row r="12" spans="1:7" x14ac:dyDescent="0.25">
      <c r="A12" s="21" t="s">
        <v>22</v>
      </c>
      <c r="B12" s="20" t="s">
        <v>21</v>
      </c>
      <c r="C12" s="18">
        <v>31400000</v>
      </c>
      <c r="D12" s="18">
        <v>25033274.59</v>
      </c>
      <c r="E12" s="18">
        <v>0</v>
      </c>
      <c r="F12" s="18">
        <v>0</v>
      </c>
      <c r="G12" s="18">
        <f t="shared" si="0"/>
        <v>6366725.4100000001</v>
      </c>
    </row>
    <row r="13" spans="1:7" x14ac:dyDescent="0.25">
      <c r="A13" s="24" t="s">
        <v>47</v>
      </c>
      <c r="B13" s="23" t="s">
        <v>46</v>
      </c>
      <c r="C13" s="17">
        <v>2186025</v>
      </c>
      <c r="D13" s="17">
        <v>15083140.960000001</v>
      </c>
      <c r="E13" s="17">
        <v>0</v>
      </c>
      <c r="F13" s="17">
        <v>0</v>
      </c>
      <c r="G13" s="17">
        <f t="shared" si="0"/>
        <v>-12897115.960000001</v>
      </c>
    </row>
    <row r="14" spans="1:7" x14ac:dyDescent="0.25">
      <c r="A14" s="21" t="s">
        <v>45</v>
      </c>
      <c r="B14" s="20" t="s">
        <v>44</v>
      </c>
      <c r="C14" s="18">
        <v>0</v>
      </c>
      <c r="D14" s="18">
        <v>63131.09</v>
      </c>
      <c r="E14" s="18">
        <v>0</v>
      </c>
      <c r="F14" s="18">
        <v>0</v>
      </c>
      <c r="G14" s="18">
        <f t="shared" si="0"/>
        <v>-63131.09</v>
      </c>
    </row>
    <row r="15" spans="1:7" x14ac:dyDescent="0.25">
      <c r="A15" s="21" t="s">
        <v>43</v>
      </c>
      <c r="B15" s="20" t="s">
        <v>42</v>
      </c>
      <c r="C15" s="18">
        <v>0</v>
      </c>
      <c r="D15" s="18">
        <v>220000</v>
      </c>
      <c r="E15" s="18">
        <v>0</v>
      </c>
      <c r="F15" s="18">
        <v>0</v>
      </c>
      <c r="G15" s="18">
        <f t="shared" si="0"/>
        <v>-220000</v>
      </c>
    </row>
    <row r="16" spans="1:7" x14ac:dyDescent="0.25">
      <c r="A16" s="21" t="s">
        <v>41</v>
      </c>
      <c r="B16" s="20" t="s">
        <v>40</v>
      </c>
      <c r="C16" s="18">
        <v>0</v>
      </c>
      <c r="D16" s="18">
        <v>13009.8</v>
      </c>
      <c r="E16" s="18">
        <v>0</v>
      </c>
      <c r="F16" s="18">
        <v>0</v>
      </c>
      <c r="G16" s="18">
        <f t="shared" si="0"/>
        <v>-13009.8</v>
      </c>
    </row>
    <row r="17" spans="1:7" ht="20.399999999999999" x14ac:dyDescent="0.25">
      <c r="A17" s="21" t="s">
        <v>39</v>
      </c>
      <c r="B17" s="20" t="s">
        <v>38</v>
      </c>
      <c r="C17" s="18">
        <v>2186025</v>
      </c>
      <c r="D17" s="18">
        <v>9687548.6999999993</v>
      </c>
      <c r="E17" s="18">
        <v>0</v>
      </c>
      <c r="F17" s="18">
        <v>0</v>
      </c>
      <c r="G17" s="18">
        <f t="shared" si="0"/>
        <v>-7501523.6999999993</v>
      </c>
    </row>
    <row r="18" spans="1:7" ht="20.399999999999999" x14ac:dyDescent="0.25">
      <c r="A18" s="21" t="s">
        <v>37</v>
      </c>
      <c r="B18" s="20" t="s">
        <v>36</v>
      </c>
      <c r="C18" s="18">
        <v>0</v>
      </c>
      <c r="D18" s="18">
        <v>89805.34</v>
      </c>
      <c r="E18" s="18">
        <v>0</v>
      </c>
      <c r="F18" s="18">
        <v>0</v>
      </c>
      <c r="G18" s="18">
        <f t="shared" si="0"/>
        <v>-89805.34</v>
      </c>
    </row>
    <row r="19" spans="1:7" x14ac:dyDescent="0.25">
      <c r="A19" s="21" t="s">
        <v>35</v>
      </c>
      <c r="B19" s="20" t="s">
        <v>34</v>
      </c>
      <c r="C19" s="18">
        <v>0</v>
      </c>
      <c r="D19" s="18">
        <v>273909</v>
      </c>
      <c r="E19" s="18">
        <v>0</v>
      </c>
      <c r="F19" s="18">
        <v>0</v>
      </c>
      <c r="G19" s="18">
        <f t="shared" si="0"/>
        <v>-273909</v>
      </c>
    </row>
    <row r="20" spans="1:7" x14ac:dyDescent="0.25">
      <c r="A20" s="21" t="s">
        <v>33</v>
      </c>
      <c r="B20" s="20" t="s">
        <v>32</v>
      </c>
      <c r="C20" s="18">
        <v>0</v>
      </c>
      <c r="D20" s="18">
        <v>4735737.03</v>
      </c>
      <c r="E20" s="18">
        <v>0</v>
      </c>
      <c r="F20" s="18">
        <v>0</v>
      </c>
      <c r="G20" s="18">
        <f t="shared" si="0"/>
        <v>-4735737.03</v>
      </c>
    </row>
    <row r="21" spans="1:7" x14ac:dyDescent="0.25">
      <c r="A21" s="24" t="s">
        <v>31</v>
      </c>
      <c r="B21" s="23" t="s">
        <v>30</v>
      </c>
      <c r="C21" s="17">
        <v>16700000</v>
      </c>
      <c r="D21" s="17">
        <v>16660000</v>
      </c>
      <c r="E21" s="22"/>
      <c r="F21" s="22"/>
      <c r="G21" s="17">
        <f t="shared" si="0"/>
        <v>40000</v>
      </c>
    </row>
    <row r="22" spans="1:7" ht="20.399999999999999" x14ac:dyDescent="0.25">
      <c r="A22" s="21" t="s">
        <v>29</v>
      </c>
      <c r="B22" s="20" t="s">
        <v>28</v>
      </c>
      <c r="C22" s="18">
        <v>16100000</v>
      </c>
      <c r="D22" s="18">
        <v>16060000</v>
      </c>
      <c r="E22" s="19"/>
      <c r="F22" s="19"/>
      <c r="G22" s="18">
        <f t="shared" si="0"/>
        <v>40000</v>
      </c>
    </row>
    <row r="23" spans="1:7" ht="20.399999999999999" x14ac:dyDescent="0.25">
      <c r="A23" s="21" t="s">
        <v>27</v>
      </c>
      <c r="B23" s="20" t="s">
        <v>26</v>
      </c>
      <c r="C23" s="18">
        <v>600000</v>
      </c>
      <c r="D23" s="18">
        <v>600000</v>
      </c>
      <c r="E23" s="19"/>
      <c r="F23" s="19"/>
      <c r="G23" s="18">
        <f t="shared" si="0"/>
        <v>0</v>
      </c>
    </row>
    <row r="24" spans="1:7" ht="27" customHeight="1" x14ac:dyDescent="0.25">
      <c r="A24" s="591" t="s">
        <v>25</v>
      </c>
      <c r="B24" s="592"/>
      <c r="C24" s="17">
        <v>1711122621</v>
      </c>
      <c r="D24" s="17">
        <v>1675269825.54</v>
      </c>
      <c r="E24" s="17">
        <v>104641.96</v>
      </c>
      <c r="F24" s="17">
        <v>0</v>
      </c>
      <c r="G24" s="17">
        <f t="shared" si="0"/>
        <v>35748153.500000037</v>
      </c>
    </row>
    <row r="26" spans="1:7" x14ac:dyDescent="0.25">
      <c r="A26" s="16" t="s">
        <v>24</v>
      </c>
      <c r="B26" s="15" t="s">
        <v>23</v>
      </c>
      <c r="C26" s="11">
        <v>335294437.06</v>
      </c>
      <c r="D26" s="11">
        <v>328608393.99000001</v>
      </c>
      <c r="E26" s="11">
        <v>0</v>
      </c>
      <c r="F26" s="11">
        <v>0</v>
      </c>
      <c r="G26" s="11">
        <f t="shared" ref="G26:G34" si="1">C26-D26-E26-F26</f>
        <v>6686043.0699999928</v>
      </c>
    </row>
    <row r="27" spans="1:7" x14ac:dyDescent="0.25">
      <c r="A27" s="14" t="s">
        <v>22</v>
      </c>
      <c r="B27" s="13" t="s">
        <v>21</v>
      </c>
      <c r="C27" s="12">
        <v>489062.06</v>
      </c>
      <c r="D27" s="12">
        <v>489062.06</v>
      </c>
      <c r="E27" s="12">
        <v>0</v>
      </c>
      <c r="F27" s="12">
        <v>0</v>
      </c>
      <c r="G27" s="12">
        <f t="shared" si="1"/>
        <v>0</v>
      </c>
    </row>
    <row r="28" spans="1:7" ht="20.399999999999999" x14ac:dyDescent="0.25">
      <c r="A28" s="14" t="s">
        <v>20</v>
      </c>
      <c r="B28" s="13" t="s">
        <v>19</v>
      </c>
      <c r="C28" s="12">
        <v>0</v>
      </c>
      <c r="D28" s="12">
        <v>22.6</v>
      </c>
      <c r="E28" s="12">
        <v>0</v>
      </c>
      <c r="F28" s="12">
        <v>0</v>
      </c>
      <c r="G28" s="12">
        <f t="shared" si="1"/>
        <v>-22.6</v>
      </c>
    </row>
    <row r="29" spans="1:7" x14ac:dyDescent="0.25">
      <c r="A29" s="14" t="s">
        <v>18</v>
      </c>
      <c r="B29" s="13" t="s">
        <v>17</v>
      </c>
      <c r="C29" s="12">
        <v>299000000</v>
      </c>
      <c r="D29" s="12">
        <v>293592983.25999999</v>
      </c>
      <c r="E29" s="12">
        <v>0</v>
      </c>
      <c r="F29" s="12">
        <v>0</v>
      </c>
      <c r="G29" s="12">
        <f t="shared" si="1"/>
        <v>5407016.7400000095</v>
      </c>
    </row>
    <row r="30" spans="1:7" ht="20.399999999999999" x14ac:dyDescent="0.25">
      <c r="A30" s="14" t="s">
        <v>16</v>
      </c>
      <c r="B30" s="13" t="s">
        <v>15</v>
      </c>
      <c r="C30" s="12">
        <v>31805375</v>
      </c>
      <c r="D30" s="12">
        <v>31719953.710000001</v>
      </c>
      <c r="E30" s="12">
        <v>0</v>
      </c>
      <c r="F30" s="12">
        <v>0</v>
      </c>
      <c r="G30" s="12">
        <f t="shared" si="1"/>
        <v>85421.289999999106</v>
      </c>
    </row>
    <row r="31" spans="1:7" ht="20.399999999999999" x14ac:dyDescent="0.25">
      <c r="A31" s="14" t="s">
        <v>14</v>
      </c>
      <c r="B31" s="13" t="s">
        <v>13</v>
      </c>
      <c r="C31" s="12">
        <v>1800000</v>
      </c>
      <c r="D31" s="12">
        <v>821287.38</v>
      </c>
      <c r="E31" s="12">
        <v>0</v>
      </c>
      <c r="F31" s="12">
        <v>0</v>
      </c>
      <c r="G31" s="12">
        <f t="shared" si="1"/>
        <v>978712.62</v>
      </c>
    </row>
    <row r="32" spans="1:7" x14ac:dyDescent="0.25">
      <c r="A32" s="14" t="s">
        <v>12</v>
      </c>
      <c r="B32" s="13" t="s">
        <v>11</v>
      </c>
      <c r="C32" s="12">
        <v>2200000</v>
      </c>
      <c r="D32" s="12">
        <v>1985084.98</v>
      </c>
      <c r="E32" s="12">
        <v>0</v>
      </c>
      <c r="F32" s="12">
        <v>0</v>
      </c>
      <c r="G32" s="12">
        <f t="shared" si="1"/>
        <v>214915.02000000002</v>
      </c>
    </row>
    <row r="33" spans="1:7" ht="27" customHeight="1" x14ac:dyDescent="0.25">
      <c r="A33" s="601" t="s">
        <v>10</v>
      </c>
      <c r="B33" s="602"/>
      <c r="C33" s="11">
        <v>335294437.06</v>
      </c>
      <c r="D33" s="11">
        <v>328608393.99000001</v>
      </c>
      <c r="E33" s="11">
        <v>0</v>
      </c>
      <c r="F33" s="11">
        <v>0</v>
      </c>
      <c r="G33" s="11">
        <f t="shared" si="1"/>
        <v>6686043.0699999928</v>
      </c>
    </row>
    <row r="34" spans="1:7" ht="27" customHeight="1" x14ac:dyDescent="0.25">
      <c r="A34" s="593" t="s">
        <v>9</v>
      </c>
      <c r="B34" s="594"/>
      <c r="C34" s="10">
        <v>2046417058.0599999</v>
      </c>
      <c r="D34" s="10">
        <v>2003878219.53</v>
      </c>
      <c r="E34" s="10">
        <v>104641.96</v>
      </c>
      <c r="F34" s="10">
        <v>0</v>
      </c>
      <c r="G34" s="10">
        <f t="shared" si="1"/>
        <v>42434196.56999997</v>
      </c>
    </row>
    <row r="35" spans="1:7" ht="13.2" x14ac:dyDescent="0.25">
      <c r="A35" s="600" t="s">
        <v>8</v>
      </c>
      <c r="B35" s="596"/>
      <c r="C35" s="9">
        <v>31208236.640000001</v>
      </c>
      <c r="D35" s="8"/>
      <c r="E35" s="8"/>
      <c r="F35" s="8"/>
      <c r="G35" s="8"/>
    </row>
    <row r="37" spans="1:7" ht="10.050000000000001" customHeight="1" x14ac:dyDescent="0.25">
      <c r="A37" s="7" t="s">
        <v>7</v>
      </c>
    </row>
    <row r="38" spans="1:7" ht="10.050000000000001" customHeight="1" x14ac:dyDescent="0.25">
      <c r="A38" s="7" t="s">
        <v>6</v>
      </c>
    </row>
  </sheetData>
  <mergeCells count="11">
    <mergeCell ref="A6:G6"/>
    <mergeCell ref="D7:F7"/>
    <mergeCell ref="A35:B35"/>
    <mergeCell ref="A34:B34"/>
    <mergeCell ref="A33:B33"/>
    <mergeCell ref="A24:B24"/>
    <mergeCell ref="A1:F1"/>
    <mergeCell ref="A2:F2"/>
    <mergeCell ref="A3:G3"/>
    <mergeCell ref="A4:G4"/>
    <mergeCell ref="A5:G5"/>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1"/>
  <dimension ref="A1:AS46"/>
  <sheetViews>
    <sheetView showGridLines="0" tabSelected="1" topLeftCell="A13" zoomScale="75" workbookViewId="0">
      <selection activeCell="O31" sqref="O31:S31"/>
    </sheetView>
  </sheetViews>
  <sheetFormatPr baseColWidth="10" defaultColWidth="11.44140625" defaultRowHeight="13.2" x14ac:dyDescent="0.25"/>
  <cols>
    <col min="1" max="1" width="6.33203125" style="235" customWidth="1"/>
    <col min="2" max="2" width="1.6640625" style="235" customWidth="1"/>
    <col min="3" max="10" width="3.44140625" style="235" customWidth="1"/>
    <col min="11" max="11" width="16" style="235" customWidth="1"/>
    <col min="12" max="13" width="21.6640625" style="235" customWidth="1"/>
    <col min="14" max="14" width="4" style="235" customWidth="1"/>
    <col min="15" max="15" width="7.44140625" style="235" customWidth="1"/>
    <col min="16" max="17" width="1.6640625" style="235" customWidth="1"/>
    <col min="18" max="18" width="14.33203125" style="235" customWidth="1"/>
    <col min="19" max="19" width="5.109375" style="235" customWidth="1"/>
    <col min="20" max="20" width="1.6640625" style="235" customWidth="1"/>
    <col min="21" max="16384" width="11.44140625" style="235"/>
  </cols>
  <sheetData>
    <row r="1" spans="1:45" s="276" customFormat="1" ht="29.25" customHeight="1" x14ac:dyDescent="0.25">
      <c r="A1" s="393" t="s">
        <v>1199</v>
      </c>
      <c r="B1" s="393"/>
      <c r="C1" s="394"/>
      <c r="D1" s="394"/>
      <c r="E1" s="394"/>
      <c r="F1" s="394"/>
      <c r="G1" s="394"/>
      <c r="H1" s="394"/>
      <c r="I1" s="394"/>
      <c r="J1" s="394"/>
      <c r="K1" s="394"/>
      <c r="L1" s="394"/>
      <c r="M1" s="394"/>
      <c r="N1" s="394"/>
      <c r="O1" s="394"/>
      <c r="P1" s="394"/>
      <c r="Q1" s="394"/>
      <c r="R1" s="394"/>
      <c r="S1" s="394"/>
      <c r="T1" s="394"/>
      <c r="U1" s="258"/>
      <c r="V1" s="258"/>
      <c r="W1" s="258"/>
      <c r="X1" s="258"/>
      <c r="Y1" s="258"/>
      <c r="Z1" s="258"/>
      <c r="AA1" s="258"/>
      <c r="AB1" s="278"/>
      <c r="AC1" s="278"/>
      <c r="AD1" s="278"/>
      <c r="AE1" s="278"/>
      <c r="AF1" s="278"/>
      <c r="AG1" s="278"/>
      <c r="AH1" s="278"/>
      <c r="AI1" s="278"/>
      <c r="AJ1" s="278"/>
      <c r="AK1" s="278"/>
      <c r="AL1" s="277"/>
      <c r="AM1" s="277"/>
      <c r="AN1" s="277"/>
      <c r="AO1" s="277"/>
      <c r="AP1" s="277"/>
      <c r="AQ1" s="277"/>
      <c r="AR1" s="277"/>
      <c r="AS1" s="277"/>
    </row>
    <row r="2" spans="1:45" s="276" customFormat="1" ht="7.5" customHeight="1" thickBot="1" x14ac:dyDescent="0.3">
      <c r="A2" s="258"/>
      <c r="B2" s="258"/>
      <c r="C2" s="235"/>
      <c r="D2" s="235"/>
      <c r="E2" s="235"/>
      <c r="F2" s="235"/>
      <c r="G2" s="235"/>
      <c r="H2" s="235"/>
      <c r="I2" s="235"/>
      <c r="J2" s="235"/>
      <c r="K2" s="258"/>
      <c r="L2" s="258"/>
      <c r="M2" s="258"/>
      <c r="N2" s="258"/>
      <c r="O2" s="258"/>
      <c r="P2" s="258"/>
      <c r="Q2" s="258"/>
      <c r="R2" s="258"/>
      <c r="S2" s="258"/>
      <c r="T2" s="258"/>
      <c r="U2" s="258"/>
      <c r="V2" s="258"/>
      <c r="W2" s="258"/>
      <c r="X2" s="258"/>
      <c r="Y2" s="258"/>
      <c r="Z2" s="258"/>
      <c r="AA2" s="258"/>
      <c r="AB2" s="278"/>
      <c r="AC2" s="278"/>
      <c r="AD2" s="278"/>
      <c r="AE2" s="278"/>
      <c r="AF2" s="278"/>
      <c r="AG2" s="278"/>
      <c r="AH2" s="278"/>
      <c r="AI2" s="278"/>
      <c r="AJ2" s="278"/>
      <c r="AK2" s="278"/>
      <c r="AL2" s="277"/>
      <c r="AM2" s="277"/>
      <c r="AN2" s="277"/>
      <c r="AO2" s="277"/>
      <c r="AP2" s="277"/>
      <c r="AQ2" s="277"/>
      <c r="AR2" s="277"/>
      <c r="AS2" s="277"/>
    </row>
    <row r="3" spans="1:45" s="267" customFormat="1" ht="20.25" customHeight="1" thickTop="1" x14ac:dyDescent="0.25">
      <c r="A3" s="275"/>
      <c r="B3" s="274"/>
      <c r="C3" s="274"/>
      <c r="D3" s="274"/>
      <c r="E3" s="274"/>
      <c r="F3" s="274"/>
      <c r="G3" s="274"/>
      <c r="H3" s="274"/>
      <c r="I3" s="274"/>
      <c r="J3" s="274"/>
      <c r="K3" s="274"/>
      <c r="L3" s="274"/>
      <c r="M3" s="274"/>
      <c r="N3" s="274"/>
      <c r="O3" s="274"/>
      <c r="P3" s="274"/>
      <c r="Q3" s="274"/>
      <c r="R3" s="274" t="s">
        <v>1159</v>
      </c>
      <c r="S3" s="274"/>
      <c r="T3" s="273"/>
      <c r="U3" s="268"/>
      <c r="V3" s="268"/>
      <c r="W3" s="268"/>
      <c r="X3" s="268"/>
      <c r="Y3" s="268"/>
      <c r="Z3" s="268"/>
      <c r="AA3" s="268"/>
      <c r="AB3" s="268"/>
      <c r="AC3" s="268"/>
      <c r="AD3" s="268"/>
      <c r="AE3" s="268"/>
      <c r="AF3" s="268"/>
      <c r="AG3" s="268"/>
      <c r="AH3" s="268"/>
      <c r="AI3" s="268"/>
      <c r="AJ3" s="268"/>
      <c r="AK3" s="268"/>
    </row>
    <row r="4" spans="1:45" s="267" customFormat="1" ht="20.25" customHeight="1" x14ac:dyDescent="0.25">
      <c r="A4" s="272"/>
      <c r="B4" s="271"/>
      <c r="C4" s="270"/>
      <c r="D4" s="270"/>
      <c r="E4" s="270"/>
      <c r="F4" s="270"/>
      <c r="G4" s="270"/>
      <c r="H4" s="270"/>
      <c r="I4" s="270"/>
      <c r="J4" s="270"/>
      <c r="K4" s="336" t="s">
        <v>1145</v>
      </c>
      <c r="L4" s="337"/>
      <c r="M4" s="338" t="s">
        <v>1158</v>
      </c>
      <c r="N4" s="338"/>
      <c r="O4" s="338"/>
      <c r="P4" s="338"/>
      <c r="Q4" s="338"/>
      <c r="R4" s="339"/>
      <c r="S4" s="339"/>
      <c r="T4" s="269"/>
      <c r="U4" s="268"/>
      <c r="V4" s="268"/>
      <c r="W4" s="268"/>
      <c r="X4" s="268"/>
      <c r="Y4" s="268"/>
      <c r="Z4" s="268"/>
      <c r="AA4" s="268"/>
      <c r="AB4" s="268"/>
      <c r="AC4" s="268"/>
      <c r="AD4" s="268"/>
      <c r="AE4" s="268"/>
      <c r="AF4" s="268"/>
      <c r="AG4" s="268"/>
      <c r="AH4" s="268"/>
      <c r="AI4" s="268"/>
      <c r="AJ4" s="268"/>
      <c r="AK4" s="268"/>
    </row>
    <row r="5" spans="1:45" s="251" customFormat="1" ht="14.25" customHeight="1" x14ac:dyDescent="0.25">
      <c r="A5" s="266"/>
      <c r="B5" s="264"/>
      <c r="C5" s="264"/>
      <c r="D5" s="264"/>
      <c r="E5" s="264"/>
      <c r="F5" s="264"/>
      <c r="G5" s="264"/>
      <c r="H5" s="264"/>
      <c r="I5" s="264"/>
      <c r="J5" s="264"/>
      <c r="K5" s="264"/>
      <c r="L5" s="264"/>
      <c r="M5" s="264"/>
      <c r="N5" s="264"/>
      <c r="O5" s="264"/>
      <c r="P5" s="264"/>
      <c r="Q5" s="264"/>
      <c r="R5" s="265">
        <v>2015</v>
      </c>
      <c r="S5" s="264"/>
      <c r="T5" s="263"/>
      <c r="U5" s="238"/>
      <c r="V5" s="238"/>
      <c r="W5" s="238"/>
      <c r="X5" s="238"/>
      <c r="Y5" s="238"/>
      <c r="Z5" s="238"/>
      <c r="AA5" s="238"/>
      <c r="AB5" s="236"/>
      <c r="AC5" s="236"/>
      <c r="AD5" s="236"/>
      <c r="AE5" s="236"/>
      <c r="AF5" s="236"/>
      <c r="AG5" s="236"/>
      <c r="AH5" s="236"/>
      <c r="AI5" s="236"/>
      <c r="AJ5" s="236"/>
      <c r="AK5" s="236"/>
    </row>
    <row r="6" spans="1:45" s="251" customFormat="1" ht="17.25" customHeight="1" thickBot="1" x14ac:dyDescent="0.3">
      <c r="A6" s="262"/>
      <c r="B6" s="261"/>
      <c r="C6" s="261"/>
      <c r="D6" s="261"/>
      <c r="E6" s="261"/>
      <c r="F6" s="261"/>
      <c r="G6" s="261"/>
      <c r="H6" s="261"/>
      <c r="I6" s="261"/>
      <c r="J6" s="261"/>
      <c r="K6" s="261"/>
      <c r="L6" s="261"/>
      <c r="M6" s="261"/>
      <c r="N6" s="261"/>
      <c r="O6" s="261"/>
      <c r="P6" s="261"/>
      <c r="Q6" s="261"/>
      <c r="R6" s="261"/>
      <c r="S6" s="261"/>
      <c r="T6" s="260"/>
      <c r="U6" s="238"/>
      <c r="V6" s="238"/>
      <c r="W6" s="238"/>
      <c r="X6" s="238"/>
      <c r="Y6" s="238"/>
      <c r="Z6" s="238"/>
      <c r="AA6" s="238"/>
      <c r="AB6" s="236"/>
      <c r="AC6" s="236"/>
      <c r="AD6" s="236"/>
      <c r="AE6" s="236"/>
      <c r="AF6" s="236"/>
      <c r="AG6" s="236"/>
      <c r="AH6" s="236"/>
      <c r="AI6" s="236"/>
      <c r="AJ6" s="236"/>
      <c r="AK6" s="236"/>
    </row>
    <row r="7" spans="1:45" s="236" customFormat="1" ht="10.5" customHeight="1" thickTop="1" thickBot="1" x14ac:dyDescent="0.3"/>
    <row r="8" spans="1:45" s="259" customFormat="1" ht="23.25" customHeight="1" thickBot="1" x14ac:dyDescent="0.3">
      <c r="A8" s="340" t="s">
        <v>1157</v>
      </c>
      <c r="B8" s="341"/>
      <c r="C8" s="341"/>
      <c r="D8" s="341"/>
      <c r="E8" s="341"/>
      <c r="F8" s="341"/>
      <c r="G8" s="341"/>
      <c r="H8" s="341"/>
      <c r="I8" s="341"/>
      <c r="J8" s="341"/>
      <c r="K8" s="341"/>
      <c r="L8" s="341"/>
      <c r="M8" s="341"/>
      <c r="N8" s="341"/>
      <c r="O8" s="341"/>
      <c r="P8" s="341"/>
      <c r="Q8" s="341"/>
      <c r="R8" s="342"/>
      <c r="S8" s="343" t="s">
        <v>1084</v>
      </c>
      <c r="T8" s="345"/>
    </row>
    <row r="9" spans="1:45" s="258" customFormat="1" ht="23.25" customHeight="1" thickBot="1" x14ac:dyDescent="0.3">
      <c r="A9" s="343" t="s">
        <v>1156</v>
      </c>
      <c r="B9" s="344"/>
      <c r="C9" s="344"/>
      <c r="D9" s="344"/>
      <c r="E9" s="344"/>
      <c r="F9" s="344"/>
      <c r="G9" s="344"/>
      <c r="H9" s="344"/>
      <c r="I9" s="344"/>
      <c r="J9" s="344"/>
      <c r="K9" s="344"/>
      <c r="L9" s="344"/>
      <c r="M9" s="344"/>
      <c r="N9" s="344"/>
      <c r="O9" s="344"/>
      <c r="P9" s="344"/>
      <c r="Q9" s="344"/>
      <c r="R9" s="345"/>
      <c r="S9" s="343">
        <v>1</v>
      </c>
      <c r="T9" s="345"/>
    </row>
    <row r="10" spans="1:45" s="236" customFormat="1" ht="14.25" customHeight="1" thickBot="1" x14ac:dyDescent="0.3">
      <c r="K10" s="251"/>
      <c r="L10" s="251"/>
      <c r="M10" s="251"/>
      <c r="N10" s="251"/>
      <c r="O10" s="251"/>
    </row>
    <row r="11" spans="1:45" s="238" customFormat="1" ht="20.25" customHeight="1" thickBot="1" x14ac:dyDescent="0.3">
      <c r="A11" s="397" t="s">
        <v>1155</v>
      </c>
      <c r="B11" s="344"/>
      <c r="C11" s="344"/>
      <c r="D11" s="344"/>
      <c r="E11" s="344"/>
      <c r="F11" s="344"/>
      <c r="G11" s="344"/>
      <c r="H11" s="344"/>
      <c r="I11" s="344"/>
      <c r="J11" s="344"/>
      <c r="K11" s="344"/>
      <c r="L11" s="344"/>
      <c r="M11" s="344"/>
      <c r="N11" s="344"/>
      <c r="O11" s="344"/>
      <c r="P11" s="344"/>
      <c r="Q11" s="344"/>
      <c r="R11" s="344"/>
      <c r="S11" s="344"/>
      <c r="T11" s="345"/>
    </row>
    <row r="12" spans="1:45" s="238" customFormat="1" ht="20.25" customHeight="1" thickBot="1" x14ac:dyDescent="0.3">
      <c r="A12" s="398"/>
      <c r="B12" s="398"/>
      <c r="C12" s="398"/>
      <c r="D12" s="398"/>
      <c r="E12" s="398"/>
      <c r="F12" s="398"/>
      <c r="G12" s="398"/>
      <c r="H12" s="398"/>
      <c r="I12" s="398"/>
      <c r="J12" s="398"/>
      <c r="K12" s="398"/>
      <c r="L12" s="257" t="s">
        <v>1141</v>
      </c>
      <c r="M12" s="370"/>
      <c r="N12" s="370"/>
      <c r="O12" s="370"/>
      <c r="P12" s="370"/>
      <c r="Q12" s="370"/>
      <c r="R12" s="371" t="s">
        <v>1141</v>
      </c>
      <c r="S12" s="372"/>
      <c r="T12" s="256"/>
    </row>
    <row r="13" spans="1:45" s="237" customFormat="1" ht="17.25" customHeight="1" x14ac:dyDescent="0.25">
      <c r="A13" s="369" t="s">
        <v>1154</v>
      </c>
      <c r="B13" s="369"/>
      <c r="C13" s="369"/>
      <c r="D13" s="369"/>
      <c r="E13" s="369"/>
      <c r="F13" s="369"/>
      <c r="G13" s="369"/>
      <c r="H13" s="369"/>
      <c r="I13" s="369"/>
      <c r="J13" s="369"/>
      <c r="K13" s="369"/>
      <c r="L13" s="304">
        <v>4953675</v>
      </c>
      <c r="M13" s="346" t="s">
        <v>1153</v>
      </c>
      <c r="N13" s="346"/>
      <c r="O13" s="346"/>
      <c r="P13" s="346"/>
      <c r="Q13" s="346"/>
      <c r="R13" s="373">
        <v>2842077</v>
      </c>
      <c r="S13" s="374"/>
      <c r="T13" s="243"/>
    </row>
    <row r="14" spans="1:45" s="237" customFormat="1" ht="17.25" customHeight="1" x14ac:dyDescent="0.25">
      <c r="A14" s="369" t="s">
        <v>1152</v>
      </c>
      <c r="B14" s="369"/>
      <c r="C14" s="369"/>
      <c r="D14" s="369"/>
      <c r="E14" s="369"/>
      <c r="F14" s="369"/>
      <c r="G14" s="369"/>
      <c r="H14" s="369"/>
      <c r="I14" s="369"/>
      <c r="J14" s="369"/>
      <c r="K14" s="369"/>
      <c r="L14" s="255"/>
      <c r="M14" s="346" t="s">
        <v>1151</v>
      </c>
      <c r="N14" s="346"/>
      <c r="O14" s="346"/>
      <c r="P14" s="346"/>
      <c r="Q14" s="346"/>
      <c r="R14" s="364"/>
      <c r="S14" s="365"/>
      <c r="T14" s="254"/>
    </row>
    <row r="15" spans="1:45" s="237" customFormat="1" ht="17.25" customHeight="1" x14ac:dyDescent="0.25">
      <c r="A15" s="369" t="s">
        <v>1150</v>
      </c>
      <c r="B15" s="369"/>
      <c r="C15" s="369"/>
      <c r="D15" s="369"/>
      <c r="E15" s="369"/>
      <c r="F15" s="369"/>
      <c r="G15" s="369"/>
      <c r="H15" s="369"/>
      <c r="I15" s="369"/>
      <c r="J15" s="369"/>
      <c r="K15" s="369"/>
      <c r="L15" s="255"/>
      <c r="M15" s="346" t="s">
        <v>1149</v>
      </c>
      <c r="N15" s="346"/>
      <c r="O15" s="346"/>
      <c r="P15" s="346"/>
      <c r="Q15" s="346"/>
      <c r="R15" s="364"/>
      <c r="S15" s="365"/>
      <c r="T15" s="254"/>
    </row>
    <row r="16" spans="1:45" s="237" customFormat="1" ht="17.25" customHeight="1" x14ac:dyDescent="0.25">
      <c r="A16" s="369"/>
      <c r="B16" s="369"/>
      <c r="C16" s="369"/>
      <c r="D16" s="369"/>
      <c r="E16" s="369"/>
      <c r="F16" s="369"/>
      <c r="G16" s="369"/>
      <c r="H16" s="369"/>
      <c r="I16" s="369"/>
      <c r="J16" s="369"/>
      <c r="K16" s="369"/>
      <c r="L16" s="255"/>
      <c r="M16" s="346" t="s">
        <v>1148</v>
      </c>
      <c r="N16" s="346"/>
      <c r="O16" s="346"/>
      <c r="P16" s="346"/>
      <c r="Q16" s="346"/>
      <c r="R16" s="364"/>
      <c r="S16" s="365"/>
      <c r="T16" s="254"/>
    </row>
    <row r="17" spans="1:20" s="237" customFormat="1" ht="17.25" customHeight="1" x14ac:dyDescent="0.25">
      <c r="A17" s="369"/>
      <c r="B17" s="369"/>
      <c r="C17" s="369"/>
      <c r="D17" s="369"/>
      <c r="E17" s="369"/>
      <c r="F17" s="369"/>
      <c r="G17" s="369"/>
      <c r="H17" s="369"/>
      <c r="I17" s="369"/>
      <c r="J17" s="369"/>
      <c r="K17" s="369"/>
      <c r="L17" s="255"/>
      <c r="M17" s="346" t="s">
        <v>1147</v>
      </c>
      <c r="N17" s="346"/>
      <c r="O17" s="346"/>
      <c r="P17" s="346"/>
      <c r="Q17" s="346"/>
      <c r="R17" s="364"/>
      <c r="S17" s="365"/>
      <c r="T17" s="254"/>
    </row>
    <row r="18" spans="1:20" s="237" customFormat="1" ht="17.25" customHeight="1" thickBot="1" x14ac:dyDescent="0.3">
      <c r="A18" s="396"/>
      <c r="B18" s="396"/>
      <c r="C18" s="396"/>
      <c r="D18" s="396"/>
      <c r="E18" s="396"/>
      <c r="F18" s="396"/>
      <c r="G18" s="396"/>
      <c r="H18" s="396"/>
      <c r="I18" s="396"/>
      <c r="J18" s="396"/>
      <c r="K18" s="396"/>
      <c r="L18" s="253"/>
      <c r="M18" s="354"/>
      <c r="N18" s="354"/>
      <c r="O18" s="354"/>
      <c r="P18" s="354"/>
      <c r="Q18" s="354"/>
      <c r="R18" s="352"/>
      <c r="S18" s="353"/>
      <c r="T18" s="252"/>
    </row>
    <row r="19" spans="1:20" s="236" customFormat="1" ht="10.5" customHeight="1" thickBot="1" x14ac:dyDescent="0.3">
      <c r="A19" s="251"/>
      <c r="B19" s="251"/>
      <c r="C19" s="251"/>
      <c r="D19" s="251"/>
      <c r="E19" s="251"/>
      <c r="K19" s="251"/>
      <c r="L19" s="251"/>
      <c r="M19" s="251"/>
      <c r="N19" s="251"/>
      <c r="O19" s="251"/>
    </row>
    <row r="20" spans="1:20" s="238" customFormat="1" ht="17.25" customHeight="1" thickTop="1" x14ac:dyDescent="0.25">
      <c r="A20" s="355" t="s">
        <v>1146</v>
      </c>
      <c r="B20" s="356"/>
      <c r="C20" s="356"/>
      <c r="D20" s="356"/>
      <c r="E20" s="356"/>
      <c r="F20" s="356"/>
      <c r="G20" s="356"/>
      <c r="H20" s="356"/>
      <c r="I20" s="356"/>
      <c r="J20" s="357"/>
      <c r="K20" s="356"/>
      <c r="L20" s="356"/>
      <c r="M20" s="356"/>
      <c r="N20" s="356"/>
      <c r="O20" s="356"/>
      <c r="P20" s="356"/>
      <c r="Q20" s="356"/>
      <c r="R20" s="356"/>
      <c r="S20" s="358"/>
      <c r="T20" s="359"/>
    </row>
    <row r="21" spans="1:20" s="248" customFormat="1" ht="47.25" customHeight="1" x14ac:dyDescent="0.25">
      <c r="A21" s="366"/>
      <c r="B21" s="367"/>
      <c r="C21" s="367"/>
      <c r="D21" s="367"/>
      <c r="E21" s="367"/>
      <c r="F21" s="367"/>
      <c r="G21" s="367"/>
      <c r="H21" s="367"/>
      <c r="I21" s="368"/>
      <c r="J21" s="250"/>
      <c r="K21" s="249"/>
      <c r="L21" s="390" t="s">
        <v>1145</v>
      </c>
      <c r="M21" s="395"/>
      <c r="N21" s="390" t="s">
        <v>1144</v>
      </c>
      <c r="O21" s="391"/>
      <c r="P21" s="391"/>
      <c r="Q21" s="391"/>
      <c r="R21" s="391"/>
      <c r="S21" s="391"/>
      <c r="T21" s="392"/>
    </row>
    <row r="22" spans="1:20" s="237" customFormat="1" ht="39" customHeight="1" thickBot="1" x14ac:dyDescent="0.3">
      <c r="A22" s="360" t="s">
        <v>1143</v>
      </c>
      <c r="B22" s="361"/>
      <c r="C22" s="361"/>
      <c r="D22" s="361"/>
      <c r="E22" s="361"/>
      <c r="F22" s="361"/>
      <c r="G22" s="361"/>
      <c r="H22" s="361"/>
      <c r="I22" s="361"/>
      <c r="J22" s="362"/>
      <c r="K22" s="363"/>
      <c r="L22" s="347" t="s">
        <v>1200</v>
      </c>
      <c r="M22" s="348"/>
      <c r="N22" s="349" t="s">
        <v>1200</v>
      </c>
      <c r="O22" s="350"/>
      <c r="P22" s="350"/>
      <c r="Q22" s="350"/>
      <c r="R22" s="350"/>
      <c r="S22" s="350"/>
      <c r="T22" s="351"/>
    </row>
    <row r="23" spans="1:20" ht="10.5" customHeight="1" thickTop="1" thickBot="1" x14ac:dyDescent="0.3">
      <c r="J23" s="399"/>
      <c r="K23" s="399"/>
    </row>
    <row r="24" spans="1:20" s="238" customFormat="1" ht="17.25" customHeight="1" x14ac:dyDescent="0.25">
      <c r="A24" s="247"/>
      <c r="B24" s="400" t="s">
        <v>1142</v>
      </c>
      <c r="C24" s="400"/>
      <c r="D24" s="400"/>
      <c r="E24" s="400"/>
      <c r="F24" s="400"/>
      <c r="G24" s="400"/>
      <c r="H24" s="400"/>
      <c r="I24" s="400"/>
      <c r="J24" s="400"/>
      <c r="K24" s="400"/>
      <c r="L24" s="400"/>
      <c r="M24" s="400"/>
      <c r="N24" s="401"/>
      <c r="O24" s="379" t="s">
        <v>1141</v>
      </c>
      <c r="P24" s="380"/>
      <c r="Q24" s="380"/>
      <c r="R24" s="380"/>
      <c r="S24" s="380"/>
      <c r="T24" s="246"/>
    </row>
    <row r="25" spans="1:20" s="237" customFormat="1" ht="17.25" customHeight="1" x14ac:dyDescent="0.25">
      <c r="A25" s="244" t="s">
        <v>1140</v>
      </c>
      <c r="B25" s="377" t="s">
        <v>1139</v>
      </c>
      <c r="C25" s="377"/>
      <c r="D25" s="377"/>
      <c r="E25" s="377"/>
      <c r="F25" s="377"/>
      <c r="G25" s="377"/>
      <c r="H25" s="377"/>
      <c r="I25" s="377"/>
      <c r="J25" s="377"/>
      <c r="K25" s="377"/>
      <c r="L25" s="377"/>
      <c r="M25" s="377"/>
      <c r="N25" s="377"/>
      <c r="O25" s="376" t="s">
        <v>1212</v>
      </c>
      <c r="P25" s="378"/>
      <c r="Q25" s="378"/>
      <c r="R25" s="378"/>
      <c r="S25" s="378"/>
      <c r="T25" s="245"/>
    </row>
    <row r="26" spans="1:20" s="237" customFormat="1" ht="17.25" customHeight="1" x14ac:dyDescent="0.25">
      <c r="A26" s="244" t="s">
        <v>1138</v>
      </c>
      <c r="B26" s="377" t="s">
        <v>1137</v>
      </c>
      <c r="C26" s="377"/>
      <c r="D26" s="377"/>
      <c r="E26" s="377"/>
      <c r="F26" s="377"/>
      <c r="G26" s="377"/>
      <c r="H26" s="377"/>
      <c r="I26" s="377"/>
      <c r="J26" s="377"/>
      <c r="K26" s="377"/>
      <c r="L26" s="377"/>
      <c r="M26" s="377"/>
      <c r="N26" s="377"/>
      <c r="O26" s="603">
        <v>76.599999999999994</v>
      </c>
      <c r="P26" s="603"/>
      <c r="Q26" s="603"/>
      <c r="R26" s="603"/>
      <c r="S26" s="604"/>
      <c r="T26" s="243"/>
    </row>
    <row r="27" spans="1:20" s="237" customFormat="1" ht="17.25" customHeight="1" x14ac:dyDescent="0.25">
      <c r="A27" s="244" t="s">
        <v>1136</v>
      </c>
      <c r="B27" s="377" t="s">
        <v>1135</v>
      </c>
      <c r="C27" s="377"/>
      <c r="D27" s="377"/>
      <c r="E27" s="377"/>
      <c r="F27" s="377"/>
      <c r="G27" s="377"/>
      <c r="H27" s="377"/>
      <c r="I27" s="377"/>
      <c r="J27" s="377"/>
      <c r="K27" s="377"/>
      <c r="L27" s="377"/>
      <c r="M27" s="377"/>
      <c r="N27" s="377"/>
      <c r="O27" s="375">
        <v>338.2</v>
      </c>
      <c r="P27" s="375"/>
      <c r="Q27" s="375"/>
      <c r="R27" s="375"/>
      <c r="S27" s="376"/>
      <c r="T27" s="243"/>
    </row>
    <row r="28" spans="1:20" s="237" customFormat="1" ht="17.25" customHeight="1" x14ac:dyDescent="0.25">
      <c r="A28" s="244" t="s">
        <v>1134</v>
      </c>
      <c r="B28" s="377" t="s">
        <v>1133</v>
      </c>
      <c r="C28" s="377"/>
      <c r="D28" s="377"/>
      <c r="E28" s="377"/>
      <c r="F28" s="377"/>
      <c r="G28" s="377"/>
      <c r="H28" s="377"/>
      <c r="I28" s="377"/>
      <c r="J28" s="377"/>
      <c r="K28" s="377"/>
      <c r="L28" s="377"/>
      <c r="M28" s="377"/>
      <c r="N28" s="377"/>
      <c r="O28" s="375">
        <v>27.8</v>
      </c>
      <c r="P28" s="375"/>
      <c r="Q28" s="375"/>
      <c r="R28" s="375"/>
      <c r="S28" s="376"/>
      <c r="T28" s="243"/>
    </row>
    <row r="29" spans="1:20" s="237" customFormat="1" ht="17.25" customHeight="1" x14ac:dyDescent="0.25">
      <c r="A29" s="244" t="s">
        <v>1132</v>
      </c>
      <c r="B29" s="377" t="s">
        <v>1131</v>
      </c>
      <c r="C29" s="377"/>
      <c r="D29" s="377"/>
      <c r="E29" s="377"/>
      <c r="F29" s="377"/>
      <c r="G29" s="377"/>
      <c r="H29" s="377"/>
      <c r="I29" s="377"/>
      <c r="J29" s="377"/>
      <c r="K29" s="377"/>
      <c r="L29" s="377"/>
      <c r="M29" s="377"/>
      <c r="N29" s="377"/>
      <c r="O29" s="375">
        <v>478.1</v>
      </c>
      <c r="P29" s="375"/>
      <c r="Q29" s="375"/>
      <c r="R29" s="375"/>
      <c r="S29" s="376"/>
      <c r="T29" s="243"/>
    </row>
    <row r="30" spans="1:20" s="237" customFormat="1" ht="17.25" customHeight="1" x14ac:dyDescent="0.25">
      <c r="A30" s="244" t="s">
        <v>1130</v>
      </c>
      <c r="B30" s="377" t="s">
        <v>1129</v>
      </c>
      <c r="C30" s="377"/>
      <c r="D30" s="377"/>
      <c r="E30" s="377"/>
      <c r="F30" s="377"/>
      <c r="G30" s="377"/>
      <c r="H30" s="377"/>
      <c r="I30" s="377"/>
      <c r="J30" s="377"/>
      <c r="K30" s="377"/>
      <c r="L30" s="377"/>
      <c r="M30" s="377"/>
      <c r="N30" s="377"/>
      <c r="O30" s="375" t="s">
        <v>1213</v>
      </c>
      <c r="P30" s="375"/>
      <c r="Q30" s="375"/>
      <c r="R30" s="375"/>
      <c r="S30" s="376"/>
      <c r="T30" s="243"/>
    </row>
    <row r="31" spans="1:20" s="237" customFormat="1" ht="17.25" customHeight="1" x14ac:dyDescent="0.25">
      <c r="A31" s="244" t="s">
        <v>1128</v>
      </c>
      <c r="B31" s="377" t="s">
        <v>1127</v>
      </c>
      <c r="C31" s="377"/>
      <c r="D31" s="377"/>
      <c r="E31" s="377"/>
      <c r="F31" s="377"/>
      <c r="G31" s="377"/>
      <c r="H31" s="377"/>
      <c r="I31" s="377"/>
      <c r="J31" s="377"/>
      <c r="K31" s="377"/>
      <c r="L31" s="377"/>
      <c r="M31" s="377"/>
      <c r="N31" s="377"/>
      <c r="O31" s="388">
        <v>0.18</v>
      </c>
      <c r="P31" s="388"/>
      <c r="Q31" s="388"/>
      <c r="R31" s="388"/>
      <c r="S31" s="389"/>
      <c r="T31" s="243"/>
    </row>
    <row r="32" spans="1:20" s="237" customFormat="1" ht="17.25" customHeight="1" x14ac:dyDescent="0.25">
      <c r="A32" s="244" t="s">
        <v>1126</v>
      </c>
      <c r="B32" s="377" t="s">
        <v>1125</v>
      </c>
      <c r="C32" s="377"/>
      <c r="D32" s="377"/>
      <c r="E32" s="377"/>
      <c r="F32" s="377"/>
      <c r="G32" s="377"/>
      <c r="H32" s="377"/>
      <c r="I32" s="377"/>
      <c r="J32" s="377"/>
      <c r="K32" s="377"/>
      <c r="L32" s="377"/>
      <c r="M32" s="377"/>
      <c r="N32" s="377"/>
      <c r="O32" s="375"/>
      <c r="P32" s="375"/>
      <c r="Q32" s="375"/>
      <c r="R32" s="375"/>
      <c r="S32" s="376"/>
      <c r="T32" s="243"/>
    </row>
    <row r="33" spans="1:21" s="237" customFormat="1" ht="32.25" customHeight="1" x14ac:dyDescent="0.25">
      <c r="A33" s="244" t="s">
        <v>1124</v>
      </c>
      <c r="B33" s="387" t="s">
        <v>1123</v>
      </c>
      <c r="C33" s="387"/>
      <c r="D33" s="387"/>
      <c r="E33" s="387"/>
      <c r="F33" s="387"/>
      <c r="G33" s="387"/>
      <c r="H33" s="387"/>
      <c r="I33" s="387"/>
      <c r="J33" s="387"/>
      <c r="K33" s="387"/>
      <c r="L33" s="387"/>
      <c r="M33" s="387"/>
      <c r="N33" s="387"/>
      <c r="O33" s="388" t="s">
        <v>1201</v>
      </c>
      <c r="P33" s="388"/>
      <c r="Q33" s="388"/>
      <c r="R33" s="388"/>
      <c r="S33" s="389"/>
      <c r="T33" s="243"/>
    </row>
    <row r="34" spans="1:21" s="237" customFormat="1" ht="17.25" customHeight="1" x14ac:dyDescent="0.25">
      <c r="A34" s="244" t="s">
        <v>711</v>
      </c>
      <c r="B34" s="377" t="s">
        <v>1122</v>
      </c>
      <c r="C34" s="377"/>
      <c r="D34" s="377"/>
      <c r="E34" s="377"/>
      <c r="F34" s="377"/>
      <c r="G34" s="377"/>
      <c r="H34" s="377"/>
      <c r="I34" s="377"/>
      <c r="J34" s="377"/>
      <c r="K34" s="377"/>
      <c r="L34" s="377"/>
      <c r="M34" s="377"/>
      <c r="N34" s="377"/>
      <c r="O34" s="375" t="s">
        <v>1202</v>
      </c>
      <c r="P34" s="375"/>
      <c r="Q34" s="375"/>
      <c r="R34" s="375"/>
      <c r="S34" s="376"/>
      <c r="T34" s="243"/>
    </row>
    <row r="35" spans="1:21" s="237" customFormat="1" ht="17.25" customHeight="1" x14ac:dyDescent="0.25">
      <c r="A35" s="244" t="s">
        <v>1121</v>
      </c>
      <c r="B35" s="377" t="s">
        <v>1120</v>
      </c>
      <c r="C35" s="377"/>
      <c r="D35" s="377"/>
      <c r="E35" s="377"/>
      <c r="F35" s="377"/>
      <c r="G35" s="377"/>
      <c r="H35" s="377"/>
      <c r="I35" s="377"/>
      <c r="J35" s="377"/>
      <c r="K35" s="377"/>
      <c r="L35" s="377"/>
      <c r="M35" s="377"/>
      <c r="N35" s="377"/>
      <c r="O35" s="375" t="s">
        <v>1203</v>
      </c>
      <c r="P35" s="375"/>
      <c r="Q35" s="375"/>
      <c r="R35" s="375"/>
      <c r="S35" s="376"/>
      <c r="T35" s="243"/>
    </row>
    <row r="36" spans="1:21" s="236" customFormat="1" ht="17.25" customHeight="1" thickBot="1" x14ac:dyDescent="0.3">
      <c r="A36" s="242"/>
      <c r="B36" s="382" t="s">
        <v>1119</v>
      </c>
      <c r="C36" s="382"/>
      <c r="D36" s="382"/>
      <c r="E36" s="382"/>
      <c r="F36" s="382"/>
      <c r="G36" s="382"/>
      <c r="H36" s="382"/>
      <c r="I36" s="382"/>
      <c r="J36" s="382"/>
      <c r="K36" s="382"/>
      <c r="L36" s="382"/>
      <c r="M36" s="382"/>
      <c r="N36" s="382"/>
      <c r="O36" s="383"/>
      <c r="P36" s="383"/>
      <c r="Q36" s="383"/>
      <c r="R36" s="383"/>
      <c r="S36" s="384"/>
      <c r="T36" s="241"/>
    </row>
    <row r="37" spans="1:21" s="237" customFormat="1" ht="14.25" customHeight="1" x14ac:dyDescent="0.25">
      <c r="A37" s="385"/>
      <c r="B37" s="386"/>
      <c r="C37" s="386"/>
      <c r="D37" s="386"/>
      <c r="E37" s="386"/>
      <c r="F37" s="386"/>
      <c r="G37" s="386"/>
      <c r="H37" s="386"/>
      <c r="I37" s="386"/>
      <c r="J37" s="386"/>
      <c r="K37" s="386"/>
      <c r="L37" s="386"/>
      <c r="M37" s="386"/>
      <c r="N37" s="386"/>
      <c r="O37" s="386"/>
      <c r="P37" s="386"/>
      <c r="Q37" s="386"/>
      <c r="R37" s="386"/>
      <c r="S37" s="235"/>
      <c r="T37" s="235"/>
    </row>
    <row r="38" spans="1:21" s="240" customFormat="1" ht="35.25" customHeight="1" x14ac:dyDescent="0.25">
      <c r="A38" s="381" t="s">
        <v>1118</v>
      </c>
      <c r="B38" s="381"/>
      <c r="C38" s="381"/>
      <c r="D38" s="381"/>
      <c r="E38" s="381"/>
      <c r="F38" s="381"/>
      <c r="G38" s="381"/>
      <c r="H38" s="381"/>
      <c r="I38" s="381"/>
      <c r="J38" s="381"/>
      <c r="K38" s="381"/>
      <c r="L38" s="381"/>
      <c r="M38" s="381"/>
      <c r="N38" s="381"/>
      <c r="O38" s="381"/>
      <c r="P38" s="381"/>
      <c r="Q38" s="381"/>
      <c r="R38" s="381"/>
    </row>
    <row r="39" spans="1:21" s="240" customFormat="1" ht="16.5" customHeight="1" x14ac:dyDescent="0.25">
      <c r="A39" s="381" t="s">
        <v>1117</v>
      </c>
      <c r="B39" s="381"/>
      <c r="C39" s="381"/>
      <c r="D39" s="381"/>
      <c r="E39" s="381"/>
      <c r="F39" s="381"/>
      <c r="G39" s="381"/>
      <c r="H39" s="381"/>
      <c r="I39" s="381"/>
      <c r="J39" s="381"/>
      <c r="K39" s="381"/>
      <c r="L39" s="381"/>
      <c r="M39" s="381"/>
      <c r="N39" s="381"/>
      <c r="O39" s="381"/>
      <c r="P39" s="381"/>
      <c r="Q39" s="381"/>
      <c r="R39" s="381"/>
    </row>
    <row r="40" spans="1:21" s="238" customFormat="1" ht="20.25" customHeight="1" x14ac:dyDescent="0.25">
      <c r="A40" s="236"/>
      <c r="B40" s="236"/>
      <c r="C40" s="239"/>
      <c r="D40" s="239"/>
      <c r="E40" s="236"/>
      <c r="F40" s="236" t="s">
        <v>1116</v>
      </c>
      <c r="G40" s="236"/>
      <c r="H40" s="236"/>
      <c r="I40" s="236"/>
      <c r="J40" s="236"/>
      <c r="K40" s="236"/>
      <c r="L40" s="236"/>
      <c r="M40" s="236"/>
      <c r="N40" s="236"/>
      <c r="O40" s="236"/>
      <c r="P40" s="236"/>
      <c r="Q40" s="236"/>
      <c r="R40" s="236"/>
      <c r="S40" s="236"/>
      <c r="T40" s="236"/>
      <c r="U40" s="236"/>
    </row>
    <row r="41" spans="1:21" s="237" customFormat="1" ht="17.25" customHeight="1" x14ac:dyDescent="0.25">
      <c r="A41" s="235"/>
      <c r="B41" s="235"/>
      <c r="C41" s="235"/>
      <c r="D41" s="235"/>
      <c r="E41" s="235"/>
      <c r="F41" s="235"/>
      <c r="G41" s="235"/>
      <c r="H41" s="235"/>
      <c r="I41" s="235"/>
      <c r="J41" s="235"/>
      <c r="K41" s="235"/>
      <c r="L41" s="235"/>
      <c r="M41" s="235"/>
      <c r="N41" s="235"/>
      <c r="O41" s="235"/>
      <c r="P41" s="235"/>
      <c r="Q41" s="235"/>
      <c r="R41" s="235"/>
      <c r="S41" s="235"/>
      <c r="T41" s="235"/>
      <c r="U41" s="235"/>
    </row>
    <row r="42" spans="1:21" s="237" customFormat="1" ht="17.25" customHeight="1" x14ac:dyDescent="0.25">
      <c r="A42" s="235"/>
      <c r="B42" s="235"/>
      <c r="C42" s="235"/>
      <c r="D42" s="235"/>
      <c r="E42" s="235"/>
      <c r="F42" s="235"/>
      <c r="G42" s="235"/>
      <c r="H42" s="235"/>
      <c r="I42" s="235"/>
      <c r="J42" s="235"/>
      <c r="K42" s="235"/>
      <c r="L42" s="235"/>
      <c r="M42" s="235"/>
      <c r="N42" s="235"/>
      <c r="O42" s="235"/>
      <c r="P42" s="235"/>
      <c r="Q42" s="235"/>
      <c r="R42" s="235"/>
      <c r="S42" s="235"/>
      <c r="T42" s="235"/>
      <c r="U42" s="235"/>
    </row>
    <row r="43" spans="1:21" s="237" customFormat="1" ht="17.25" customHeight="1" x14ac:dyDescent="0.25">
      <c r="A43" s="235"/>
      <c r="B43" s="235"/>
      <c r="C43" s="235"/>
      <c r="D43" s="235"/>
      <c r="E43" s="235"/>
      <c r="F43" s="235"/>
      <c r="G43" s="235"/>
      <c r="H43" s="235"/>
      <c r="I43" s="235"/>
      <c r="J43" s="235"/>
      <c r="K43" s="235"/>
      <c r="L43" s="235"/>
      <c r="M43" s="235"/>
      <c r="N43" s="235"/>
      <c r="O43" s="235"/>
      <c r="P43" s="235"/>
      <c r="Q43" s="235"/>
      <c r="R43" s="235"/>
      <c r="S43" s="235"/>
      <c r="T43" s="235"/>
      <c r="U43" s="235"/>
    </row>
    <row r="44" spans="1:21" s="236" customFormat="1" ht="17.25" customHeight="1" x14ac:dyDescent="0.25">
      <c r="A44" s="235"/>
      <c r="B44" s="235"/>
      <c r="C44" s="235"/>
      <c r="D44" s="235"/>
      <c r="E44" s="235"/>
      <c r="F44" s="235"/>
      <c r="G44" s="235"/>
      <c r="H44" s="235"/>
      <c r="I44" s="235"/>
      <c r="J44" s="235"/>
      <c r="K44" s="235"/>
      <c r="L44" s="235"/>
      <c r="M44" s="235"/>
      <c r="N44" s="235"/>
      <c r="O44" s="235"/>
      <c r="P44" s="235"/>
      <c r="Q44" s="235"/>
      <c r="R44" s="235"/>
      <c r="S44" s="235"/>
      <c r="T44" s="235"/>
      <c r="U44" s="235"/>
    </row>
    <row r="45" spans="1:21" s="236" customFormat="1" ht="9" customHeight="1" x14ac:dyDescent="0.25">
      <c r="A45" s="235"/>
      <c r="B45" s="235"/>
      <c r="C45" s="235"/>
      <c r="D45" s="235"/>
      <c r="E45" s="235"/>
      <c r="F45" s="235"/>
      <c r="G45" s="235"/>
      <c r="H45" s="235"/>
      <c r="I45" s="235"/>
      <c r="J45" s="235"/>
      <c r="K45" s="235"/>
      <c r="L45" s="235"/>
      <c r="M45" s="235"/>
      <c r="N45" s="235"/>
      <c r="O45" s="235"/>
      <c r="P45" s="235"/>
      <c r="Q45" s="235"/>
      <c r="R45" s="235"/>
      <c r="S45" s="235"/>
      <c r="T45" s="235"/>
      <c r="U45" s="235"/>
    </row>
    <row r="46" spans="1:21" s="236" customFormat="1" ht="17.25" customHeight="1" x14ac:dyDescent="0.25">
      <c r="A46" s="235"/>
      <c r="B46" s="235"/>
      <c r="C46" s="235"/>
      <c r="D46" s="235"/>
      <c r="E46" s="235"/>
      <c r="F46" s="235"/>
      <c r="G46" s="235"/>
      <c r="H46" s="235"/>
      <c r="I46" s="235"/>
      <c r="J46" s="235"/>
      <c r="K46" s="235"/>
      <c r="L46" s="235"/>
      <c r="M46" s="235"/>
      <c r="N46" s="235"/>
      <c r="O46" s="235"/>
      <c r="P46" s="235"/>
      <c r="Q46" s="235"/>
      <c r="R46" s="235"/>
      <c r="S46" s="235"/>
      <c r="T46" s="235"/>
      <c r="U46" s="235"/>
    </row>
  </sheetData>
  <mergeCells count="66">
    <mergeCell ref="A39:R39"/>
    <mergeCell ref="A1:T1"/>
    <mergeCell ref="L21:M21"/>
    <mergeCell ref="A18:K18"/>
    <mergeCell ref="A11:T11"/>
    <mergeCell ref="A13:K13"/>
    <mergeCell ref="A14:K14"/>
    <mergeCell ref="A12:K12"/>
    <mergeCell ref="B26:N26"/>
    <mergeCell ref="J23:K23"/>
    <mergeCell ref="B28:N28"/>
    <mergeCell ref="O31:S31"/>
    <mergeCell ref="O28:S28"/>
    <mergeCell ref="B24:N24"/>
    <mergeCell ref="B25:N25"/>
    <mergeCell ref="B30:N30"/>
    <mergeCell ref="O27:S27"/>
    <mergeCell ref="O26:S26"/>
    <mergeCell ref="B27:N27"/>
    <mergeCell ref="A37:R37"/>
    <mergeCell ref="B33:N33"/>
    <mergeCell ref="B34:N34"/>
    <mergeCell ref="O33:S33"/>
    <mergeCell ref="O34:S34"/>
    <mergeCell ref="A38:R38"/>
    <mergeCell ref="B35:N35"/>
    <mergeCell ref="B36:N36"/>
    <mergeCell ref="O36:S36"/>
    <mergeCell ref="O35:S35"/>
    <mergeCell ref="M12:Q12"/>
    <mergeCell ref="R12:S12"/>
    <mergeCell ref="R14:S14"/>
    <mergeCell ref="R13:S13"/>
    <mergeCell ref="O32:S32"/>
    <mergeCell ref="O30:S30"/>
    <mergeCell ref="O29:S29"/>
    <mergeCell ref="B31:N31"/>
    <mergeCell ref="B32:N32"/>
    <mergeCell ref="B29:N29"/>
    <mergeCell ref="A17:K17"/>
    <mergeCell ref="R15:S15"/>
    <mergeCell ref="A15:K15"/>
    <mergeCell ref="O25:S25"/>
    <mergeCell ref="O24:S24"/>
    <mergeCell ref="R17:S17"/>
    <mergeCell ref="M13:Q13"/>
    <mergeCell ref="M14:Q14"/>
    <mergeCell ref="M15:Q15"/>
    <mergeCell ref="M16:Q16"/>
    <mergeCell ref="L22:M22"/>
    <mergeCell ref="N22:T22"/>
    <mergeCell ref="R18:S18"/>
    <mergeCell ref="M18:Q18"/>
    <mergeCell ref="A20:T20"/>
    <mergeCell ref="A22:K22"/>
    <mergeCell ref="R16:S16"/>
    <mergeCell ref="M17:Q17"/>
    <mergeCell ref="A21:I21"/>
    <mergeCell ref="A16:K16"/>
    <mergeCell ref="N21:T21"/>
    <mergeCell ref="K4:L4"/>
    <mergeCell ref="M4:S4"/>
    <mergeCell ref="A8:R8"/>
    <mergeCell ref="A9:R9"/>
    <mergeCell ref="S8:T8"/>
    <mergeCell ref="S9:T9"/>
  </mergeCells>
  <printOptions horizontalCentered="1"/>
  <pageMargins left="0.19685039370078741" right="0" top="0.51" bottom="0.48" header="0.51181102362204722" footer="0.51181102362204722"/>
  <pageSetup paperSize="9" scale="55"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topLeftCell="A4" workbookViewId="0">
      <selection activeCell="G12" sqref="G12"/>
    </sheetView>
  </sheetViews>
  <sheetFormatPr baseColWidth="10" defaultRowHeight="10.199999999999999" x14ac:dyDescent="0.25"/>
  <cols>
    <col min="1" max="1" width="7.77734375" style="3" customWidth="1"/>
    <col min="2" max="5" width="18.77734375" style="3" customWidth="1"/>
    <col min="6" max="6" width="5.33203125" style="3" customWidth="1"/>
    <col min="7" max="7" width="18.77734375" style="3" customWidth="1"/>
    <col min="8" max="8" width="5.33203125" style="3" customWidth="1"/>
    <col min="9" max="16384" width="11.5546875" style="3"/>
  </cols>
  <sheetData>
    <row r="1" spans="1:8" ht="13.2" x14ac:dyDescent="0.25">
      <c r="A1" s="408" t="s">
        <v>1095</v>
      </c>
      <c r="B1" s="409"/>
      <c r="C1" s="409"/>
      <c r="D1" s="409"/>
      <c r="E1" s="409"/>
      <c r="F1" s="410"/>
      <c r="G1" s="411" t="s">
        <v>1084</v>
      </c>
      <c r="H1" s="410"/>
    </row>
    <row r="2" spans="1:8" ht="13.2" x14ac:dyDescent="0.25">
      <c r="A2" s="408" t="s">
        <v>1094</v>
      </c>
      <c r="B2" s="409"/>
      <c r="C2" s="409"/>
      <c r="D2" s="409"/>
      <c r="E2" s="409"/>
      <c r="F2" s="410"/>
      <c r="G2" s="411">
        <v>2</v>
      </c>
      <c r="H2" s="410"/>
    </row>
    <row r="3" spans="1:8" x14ac:dyDescent="0.25">
      <c r="A3" s="136"/>
      <c r="B3" s="136"/>
      <c r="C3" s="136"/>
      <c r="D3" s="136"/>
      <c r="E3" s="136"/>
      <c r="F3" s="136"/>
      <c r="G3" s="136"/>
      <c r="H3" s="136"/>
    </row>
    <row r="4" spans="1:8" x14ac:dyDescent="0.25">
      <c r="A4" s="136"/>
      <c r="B4" s="136"/>
      <c r="C4" s="136"/>
      <c r="D4" s="136"/>
      <c r="E4" s="136"/>
      <c r="F4" s="136"/>
      <c r="G4" s="136"/>
      <c r="H4" s="136"/>
    </row>
    <row r="5" spans="1:8" ht="13.2" x14ac:dyDescent="0.25">
      <c r="A5" s="136"/>
      <c r="B5" s="136"/>
      <c r="C5" s="4" t="s">
        <v>882</v>
      </c>
      <c r="D5" s="4" t="s">
        <v>1115</v>
      </c>
      <c r="E5" s="412" t="s">
        <v>1114</v>
      </c>
      <c r="F5" s="413"/>
      <c r="G5" s="412" t="s">
        <v>1113</v>
      </c>
      <c r="H5" s="413"/>
    </row>
    <row r="6" spans="1:8" ht="13.2" x14ac:dyDescent="0.25">
      <c r="A6" s="136"/>
      <c r="B6" s="136"/>
      <c r="C6" s="27"/>
      <c r="D6" s="27"/>
      <c r="E6" s="414" t="s">
        <v>1112</v>
      </c>
      <c r="F6" s="415"/>
      <c r="G6" s="414" t="s">
        <v>1111</v>
      </c>
      <c r="H6" s="415"/>
    </row>
    <row r="7" spans="1:8" ht="13.2" x14ac:dyDescent="0.25">
      <c r="A7" s="402" t="s">
        <v>1067</v>
      </c>
      <c r="B7" s="403"/>
      <c r="C7" s="41">
        <v>2814201298.0300002</v>
      </c>
      <c r="D7" s="41">
        <v>3056189669.4699998</v>
      </c>
      <c r="E7" s="230">
        <v>0</v>
      </c>
      <c r="F7" s="234">
        <v>0</v>
      </c>
      <c r="G7" s="230">
        <v>0</v>
      </c>
      <c r="H7" s="234">
        <v>0</v>
      </c>
    </row>
    <row r="8" spans="1:8" ht="13.2" x14ac:dyDescent="0.25">
      <c r="A8" s="402" t="s">
        <v>1110</v>
      </c>
      <c r="B8" s="403"/>
      <c r="C8" s="138">
        <v>1081987019.2</v>
      </c>
      <c r="D8" s="138">
        <v>1052206807.98</v>
      </c>
      <c r="E8" s="138">
        <v>-201802767.66</v>
      </c>
      <c r="F8" s="232" t="s">
        <v>1109</v>
      </c>
      <c r="G8" s="138">
        <f>D8-C8+E8</f>
        <v>-231582978.88000003</v>
      </c>
      <c r="H8" s="232" t="s">
        <v>56</v>
      </c>
    </row>
    <row r="9" spans="1:8" ht="13.2" x14ac:dyDescent="0.25">
      <c r="A9" s="402" t="s">
        <v>1108</v>
      </c>
      <c r="B9" s="403"/>
      <c r="C9" s="231">
        <v>0</v>
      </c>
      <c r="D9" s="138">
        <v>179523443.94</v>
      </c>
      <c r="E9" s="230">
        <v>0</v>
      </c>
      <c r="F9" s="229">
        <v>0</v>
      </c>
      <c r="G9" s="230">
        <v>0</v>
      </c>
      <c r="H9" s="233">
        <v>0</v>
      </c>
    </row>
    <row r="10" spans="1:8" ht="13.2" x14ac:dyDescent="0.25">
      <c r="A10" s="402" t="s">
        <v>1107</v>
      </c>
      <c r="B10" s="403"/>
      <c r="C10" s="138">
        <v>1732214278.8299999</v>
      </c>
      <c r="D10" s="138">
        <v>2003982861.49</v>
      </c>
      <c r="E10" s="138">
        <v>31208236.640000001</v>
      </c>
      <c r="F10" s="232" t="s">
        <v>1106</v>
      </c>
      <c r="G10" s="138">
        <f>D10-C10+E10</f>
        <v>302976819.30000007</v>
      </c>
      <c r="H10" s="232" t="s">
        <v>56</v>
      </c>
    </row>
    <row r="11" spans="1:8" ht="13.2" x14ac:dyDescent="0.25">
      <c r="A11" s="402" t="s">
        <v>1105</v>
      </c>
      <c r="B11" s="403"/>
      <c r="C11" s="231">
        <v>0</v>
      </c>
      <c r="D11" s="231">
        <v>0</v>
      </c>
      <c r="E11" s="230">
        <v>0</v>
      </c>
      <c r="F11" s="229">
        <v>0</v>
      </c>
      <c r="G11" s="138">
        <v>71393840.420000002</v>
      </c>
      <c r="H11" s="228">
        <v>0</v>
      </c>
    </row>
    <row r="12" spans="1:8" x14ac:dyDescent="0.25">
      <c r="A12" s="137" t="s">
        <v>1104</v>
      </c>
    </row>
    <row r="13" spans="1:8" x14ac:dyDescent="0.25">
      <c r="A13" s="137" t="s">
        <v>1103</v>
      </c>
    </row>
    <row r="15" spans="1:8" ht="13.2" x14ac:dyDescent="0.25">
      <c r="A15" s="418" t="s">
        <v>1102</v>
      </c>
      <c r="B15" s="419"/>
      <c r="C15" s="419"/>
      <c r="D15" s="419"/>
      <c r="E15" s="419"/>
      <c r="F15" s="419"/>
      <c r="G15" s="419"/>
      <c r="H15" s="419"/>
    </row>
    <row r="16" spans="1:8" x14ac:dyDescent="0.25">
      <c r="A16" s="5" t="s">
        <v>1080</v>
      </c>
      <c r="B16" s="412" t="s">
        <v>531</v>
      </c>
      <c r="C16" s="420"/>
      <c r="D16" s="420"/>
      <c r="E16" s="420"/>
      <c r="F16" s="422" t="s">
        <v>1101</v>
      </c>
      <c r="G16" s="423"/>
      <c r="H16" s="423"/>
    </row>
    <row r="17" spans="1:8" x14ac:dyDescent="0.25">
      <c r="A17" s="145" t="s">
        <v>1100</v>
      </c>
      <c r="B17" s="421"/>
      <c r="C17" s="421"/>
      <c r="D17" s="421"/>
      <c r="E17" s="421"/>
      <c r="F17" s="424"/>
      <c r="G17" s="424"/>
      <c r="H17" s="424"/>
    </row>
    <row r="18" spans="1:8" ht="13.2" x14ac:dyDescent="0.25">
      <c r="A18" s="406" t="s">
        <v>1077</v>
      </c>
      <c r="B18" s="407"/>
      <c r="C18" s="407"/>
      <c r="D18" s="407"/>
      <c r="E18" s="407"/>
      <c r="F18" s="218" t="s">
        <v>1099</v>
      </c>
      <c r="G18" s="416">
        <v>8673431.1799999997</v>
      </c>
      <c r="H18" s="417"/>
    </row>
    <row r="19" spans="1:8" ht="13.2" x14ac:dyDescent="0.25">
      <c r="A19" s="21" t="s">
        <v>774</v>
      </c>
      <c r="B19" s="425" t="s">
        <v>831</v>
      </c>
      <c r="C19" s="425"/>
      <c r="D19" s="425"/>
      <c r="E19" s="426"/>
      <c r="F19" s="227"/>
      <c r="G19" s="427">
        <v>2005113.93</v>
      </c>
      <c r="H19" s="428"/>
    </row>
    <row r="20" spans="1:8" ht="13.2" x14ac:dyDescent="0.25">
      <c r="A20" s="21" t="s">
        <v>772</v>
      </c>
      <c r="B20" s="425" t="s">
        <v>829</v>
      </c>
      <c r="C20" s="425"/>
      <c r="D20" s="425"/>
      <c r="E20" s="426"/>
      <c r="F20" s="227"/>
      <c r="G20" s="427">
        <v>1275082.3999999999</v>
      </c>
      <c r="H20" s="428"/>
    </row>
    <row r="21" spans="1:8" ht="13.2" x14ac:dyDescent="0.25">
      <c r="A21" s="21" t="s">
        <v>758</v>
      </c>
      <c r="B21" s="425" t="s">
        <v>827</v>
      </c>
      <c r="C21" s="425"/>
      <c r="D21" s="425"/>
      <c r="E21" s="426"/>
      <c r="F21" s="227"/>
      <c r="G21" s="427">
        <v>2924499.18</v>
      </c>
      <c r="H21" s="428"/>
    </row>
    <row r="22" spans="1:8" ht="13.2" x14ac:dyDescent="0.25">
      <c r="A22" s="21" t="s">
        <v>744</v>
      </c>
      <c r="B22" s="425" t="s">
        <v>825</v>
      </c>
      <c r="C22" s="425"/>
      <c r="D22" s="425"/>
      <c r="E22" s="426"/>
      <c r="F22" s="227"/>
      <c r="G22" s="427">
        <v>2258135.67</v>
      </c>
      <c r="H22" s="428"/>
    </row>
    <row r="23" spans="1:8" ht="13.2" x14ac:dyDescent="0.25">
      <c r="A23" s="21" t="s">
        <v>709</v>
      </c>
      <c r="B23" s="425" t="s">
        <v>708</v>
      </c>
      <c r="C23" s="425"/>
      <c r="D23" s="425"/>
      <c r="E23" s="426"/>
      <c r="F23" s="227"/>
      <c r="G23" s="427">
        <v>110000</v>
      </c>
      <c r="H23" s="428"/>
    </row>
    <row r="24" spans="1:8" ht="13.2" x14ac:dyDescent="0.25">
      <c r="A24" s="43" t="s">
        <v>661</v>
      </c>
      <c r="B24" s="429" t="s">
        <v>703</v>
      </c>
      <c r="C24" s="429"/>
      <c r="D24" s="429"/>
      <c r="E24" s="430"/>
      <c r="F24" s="226"/>
      <c r="G24" s="431">
        <v>100600</v>
      </c>
      <c r="H24" s="432"/>
    </row>
    <row r="25" spans="1:8" ht="13.2" x14ac:dyDescent="0.25">
      <c r="A25" s="406" t="s">
        <v>1075</v>
      </c>
      <c r="B25" s="407"/>
      <c r="C25" s="407"/>
      <c r="D25" s="407"/>
      <c r="E25" s="407"/>
      <c r="F25" s="218" t="s">
        <v>1098</v>
      </c>
      <c r="G25" s="416">
        <v>19148493.09</v>
      </c>
      <c r="H25" s="417"/>
    </row>
    <row r="26" spans="1:8" ht="13.2" x14ac:dyDescent="0.25">
      <c r="A26" s="21" t="s">
        <v>390</v>
      </c>
      <c r="B26" s="425" t="s">
        <v>389</v>
      </c>
      <c r="C26" s="425"/>
      <c r="D26" s="425"/>
      <c r="E26" s="426"/>
      <c r="F26" s="227"/>
      <c r="G26" s="427">
        <v>11173909.970000001</v>
      </c>
      <c r="H26" s="428"/>
    </row>
    <row r="27" spans="1:8" ht="13.2" x14ac:dyDescent="0.25">
      <c r="A27" s="21" t="s">
        <v>310</v>
      </c>
      <c r="B27" s="425" t="s">
        <v>309</v>
      </c>
      <c r="C27" s="425"/>
      <c r="D27" s="425"/>
      <c r="E27" s="426"/>
      <c r="F27" s="227"/>
      <c r="G27" s="427">
        <v>91281.14</v>
      </c>
      <c r="H27" s="428"/>
    </row>
    <row r="28" spans="1:8" ht="13.2" x14ac:dyDescent="0.25">
      <c r="A28" s="21" t="s">
        <v>258</v>
      </c>
      <c r="B28" s="425" t="s">
        <v>257</v>
      </c>
      <c r="C28" s="425"/>
      <c r="D28" s="425"/>
      <c r="E28" s="426"/>
      <c r="F28" s="227"/>
      <c r="G28" s="427">
        <v>7769232.9000000004</v>
      </c>
      <c r="H28" s="428"/>
    </row>
    <row r="29" spans="1:8" ht="13.2" x14ac:dyDescent="0.25">
      <c r="A29" s="21" t="s">
        <v>224</v>
      </c>
      <c r="B29" s="425" t="s">
        <v>223</v>
      </c>
      <c r="C29" s="425"/>
      <c r="D29" s="425"/>
      <c r="E29" s="426"/>
      <c r="F29" s="227"/>
      <c r="G29" s="427">
        <v>2414.21</v>
      </c>
      <c r="H29" s="428"/>
    </row>
    <row r="30" spans="1:8" ht="13.2" x14ac:dyDescent="0.25">
      <c r="A30" s="43" t="s">
        <v>210</v>
      </c>
      <c r="B30" s="429" t="s">
        <v>471</v>
      </c>
      <c r="C30" s="429"/>
      <c r="D30" s="429"/>
      <c r="E30" s="430"/>
      <c r="F30" s="226"/>
      <c r="G30" s="431">
        <v>111654.87</v>
      </c>
      <c r="H30" s="432"/>
    </row>
    <row r="31" spans="1:8" ht="49.95" customHeight="1" x14ac:dyDescent="0.25">
      <c r="A31" s="404" t="s">
        <v>1097</v>
      </c>
      <c r="B31" s="404"/>
      <c r="C31" s="404"/>
      <c r="D31" s="404"/>
      <c r="E31" s="404"/>
      <c r="F31" s="404"/>
    </row>
    <row r="32" spans="1:8" x14ac:dyDescent="0.25">
      <c r="A32" s="405" t="s">
        <v>1096</v>
      </c>
      <c r="B32" s="405"/>
      <c r="C32" s="405"/>
      <c r="D32" s="405"/>
      <c r="E32" s="405"/>
      <c r="F32" s="405"/>
    </row>
  </sheetData>
  <mergeCells count="44">
    <mergeCell ref="G30:H30"/>
    <mergeCell ref="B29:E29"/>
    <mergeCell ref="G29:H29"/>
    <mergeCell ref="B28:E28"/>
    <mergeCell ref="G28:H28"/>
    <mergeCell ref="G27:H27"/>
    <mergeCell ref="B26:E26"/>
    <mergeCell ref="G26:H26"/>
    <mergeCell ref="A25:E25"/>
    <mergeCell ref="G25:H25"/>
    <mergeCell ref="G24:H24"/>
    <mergeCell ref="B23:E23"/>
    <mergeCell ref="G23:H23"/>
    <mergeCell ref="B22:E22"/>
    <mergeCell ref="G22:H22"/>
    <mergeCell ref="G18:H18"/>
    <mergeCell ref="A15:H15"/>
    <mergeCell ref="B16:E17"/>
    <mergeCell ref="F16:H17"/>
    <mergeCell ref="B21:E21"/>
    <mergeCell ref="G21:H21"/>
    <mergeCell ref="B20:E20"/>
    <mergeCell ref="G20:H20"/>
    <mergeCell ref="B19:E19"/>
    <mergeCell ref="G19:H19"/>
    <mergeCell ref="A1:F1"/>
    <mergeCell ref="A2:F2"/>
    <mergeCell ref="G1:H1"/>
    <mergeCell ref="G2:H2"/>
    <mergeCell ref="A7:B7"/>
    <mergeCell ref="G5:H5"/>
    <mergeCell ref="E5:F5"/>
    <mergeCell ref="G6:H6"/>
    <mergeCell ref="E6:F6"/>
    <mergeCell ref="A8:B8"/>
    <mergeCell ref="A31:F31"/>
    <mergeCell ref="A32:F32"/>
    <mergeCell ref="A9:B9"/>
    <mergeCell ref="A10:B10"/>
    <mergeCell ref="A11:B11"/>
    <mergeCell ref="A18:E18"/>
    <mergeCell ref="B24:E24"/>
    <mergeCell ref="B27:E27"/>
    <mergeCell ref="B30:E30"/>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election activeCell="C9" sqref="C9"/>
    </sheetView>
  </sheetViews>
  <sheetFormatPr baseColWidth="10" defaultRowHeight="10.199999999999999" x14ac:dyDescent="0.25"/>
  <cols>
    <col min="1" max="1" width="7.77734375" style="3" customWidth="1"/>
    <col min="2" max="2" width="5.77734375" style="3" customWidth="1"/>
    <col min="3" max="3" width="20.77734375" style="3" customWidth="1"/>
    <col min="4" max="4" width="5.77734375" style="3" customWidth="1"/>
    <col min="5" max="8" width="20.77734375" style="3" customWidth="1"/>
    <col min="9" max="16384" width="11.5546875" style="3"/>
  </cols>
  <sheetData>
    <row r="1" spans="1:8" ht="13.2" x14ac:dyDescent="0.25">
      <c r="A1" s="435" t="s">
        <v>1095</v>
      </c>
      <c r="B1" s="436"/>
      <c r="C1" s="436"/>
      <c r="D1" s="436"/>
      <c r="E1" s="436"/>
      <c r="F1" s="436"/>
      <c r="G1" s="436"/>
      <c r="H1" s="33" t="s">
        <v>1084</v>
      </c>
    </row>
    <row r="2" spans="1:8" ht="13.2" x14ac:dyDescent="0.25">
      <c r="A2" s="435" t="s">
        <v>1094</v>
      </c>
      <c r="B2" s="436"/>
      <c r="C2" s="436"/>
      <c r="D2" s="436"/>
      <c r="E2" s="436"/>
      <c r="F2" s="436"/>
      <c r="G2" s="436"/>
      <c r="H2" s="33">
        <v>2</v>
      </c>
    </row>
    <row r="3" spans="1:8" x14ac:dyDescent="0.25">
      <c r="A3" s="225"/>
      <c r="B3" s="225"/>
      <c r="C3" s="225"/>
      <c r="D3" s="225"/>
      <c r="E3" s="225"/>
      <c r="F3" s="225"/>
      <c r="G3" s="225"/>
      <c r="H3" s="225"/>
    </row>
    <row r="4" spans="1:8" x14ac:dyDescent="0.25">
      <c r="A4" s="225"/>
      <c r="B4" s="225"/>
      <c r="C4" s="225"/>
      <c r="D4" s="225"/>
      <c r="E4" s="225"/>
      <c r="F4" s="225"/>
      <c r="G4" s="225"/>
      <c r="H4" s="225"/>
    </row>
    <row r="5" spans="1:8" ht="13.2" x14ac:dyDescent="0.25">
      <c r="A5" s="225"/>
      <c r="B5" s="437" t="s">
        <v>1093</v>
      </c>
      <c r="C5" s="436"/>
      <c r="D5" s="436"/>
      <c r="E5" s="436"/>
      <c r="F5" s="436"/>
      <c r="G5" s="437" t="s">
        <v>1092</v>
      </c>
      <c r="H5" s="436"/>
    </row>
    <row r="6" spans="1:8" ht="13.2" x14ac:dyDescent="0.25">
      <c r="A6" s="225"/>
      <c r="B6" s="433" t="s">
        <v>1091</v>
      </c>
      <c r="C6" s="434"/>
      <c r="D6" s="433" t="s">
        <v>1090</v>
      </c>
      <c r="E6" s="434"/>
      <c r="F6" s="29" t="s">
        <v>1089</v>
      </c>
      <c r="G6" s="29" t="s">
        <v>1088</v>
      </c>
      <c r="H6" s="29" t="s">
        <v>1087</v>
      </c>
    </row>
    <row r="7" spans="1:8" x14ac:dyDescent="0.25">
      <c r="B7" s="224" t="s">
        <v>1086</v>
      </c>
      <c r="C7" s="223">
        <v>27821924.27</v>
      </c>
      <c r="D7" s="224" t="s">
        <v>1085</v>
      </c>
      <c r="E7" s="223">
        <v>0</v>
      </c>
      <c r="F7" s="138">
        <f>E7-C7</f>
        <v>-27821924.27</v>
      </c>
      <c r="G7" s="138">
        <f>IF($G$8+$G$9&gt;-($H$8+$H$9),$G$8+$G$9+$H$8+$H$9,0)</f>
        <v>43571916.150000066</v>
      </c>
      <c r="H7" s="138">
        <f>IF($G$8+$G$9&lt;-($H$8+$H$9),$G$8+$G$9+$H$8+$H$9,0)</f>
        <v>0</v>
      </c>
    </row>
    <row r="8" spans="1:8" x14ac:dyDescent="0.25">
      <c r="B8" s="222" t="s">
        <v>1084</v>
      </c>
      <c r="C8" s="221">
        <v>8673431.1799999997</v>
      </c>
      <c r="D8" s="222" t="s">
        <v>66</v>
      </c>
      <c r="E8" s="221">
        <v>0</v>
      </c>
      <c r="F8" s="18">
        <f>E8-C8</f>
        <v>-8673431.1799999997</v>
      </c>
      <c r="G8" s="18">
        <f>IF(pageca714!$G$8+$F$8&gt;0,pageca714!$G$8+$F$8,0)</f>
        <v>0</v>
      </c>
      <c r="H8" s="18">
        <f>IF(pageca714!$G$8+$F$8&lt;0,pageca714!$G$8+$F$8,0)</f>
        <v>-240256410.06000003</v>
      </c>
    </row>
    <row r="9" spans="1:8" x14ac:dyDescent="0.25">
      <c r="B9" s="220" t="s">
        <v>954</v>
      </c>
      <c r="C9" s="219">
        <v>19148493.09</v>
      </c>
      <c r="D9" s="220" t="s">
        <v>1083</v>
      </c>
      <c r="E9" s="219">
        <v>0</v>
      </c>
      <c r="F9" s="41">
        <f>E9-C9</f>
        <v>-19148493.09</v>
      </c>
      <c r="G9" s="41">
        <f>IF(pageca714!$G$10+$F$9&gt;0,pageca714!$G$10+$F$9,0)</f>
        <v>283828326.2100001</v>
      </c>
      <c r="H9" s="41">
        <f>IF(pageca714!$G$10+$F$9&lt;0,pageca714!$G$10+$F$9,0)</f>
        <v>0</v>
      </c>
    </row>
    <row r="10" spans="1:8" ht="7.95" customHeight="1" x14ac:dyDescent="0.25">
      <c r="B10" s="7" t="s">
        <v>1082</v>
      </c>
    </row>
    <row r="12" spans="1:8" ht="13.2" x14ac:dyDescent="0.25">
      <c r="A12" s="418" t="s">
        <v>1081</v>
      </c>
      <c r="B12" s="419"/>
      <c r="C12" s="419"/>
      <c r="D12" s="419"/>
      <c r="E12" s="419"/>
      <c r="F12" s="419"/>
      <c r="G12" s="419"/>
      <c r="H12" s="419"/>
    </row>
    <row r="13" spans="1:8" x14ac:dyDescent="0.25">
      <c r="A13" s="5" t="s">
        <v>1080</v>
      </c>
      <c r="B13" s="412" t="s">
        <v>531</v>
      </c>
      <c r="C13" s="420"/>
      <c r="D13" s="420"/>
      <c r="E13" s="420"/>
      <c r="F13" s="420"/>
      <c r="G13" s="412" t="s">
        <v>1079</v>
      </c>
      <c r="H13" s="420"/>
    </row>
    <row r="14" spans="1:8" x14ac:dyDescent="0.25">
      <c r="A14" s="145" t="s">
        <v>1078</v>
      </c>
      <c r="B14" s="421"/>
      <c r="C14" s="421"/>
      <c r="D14" s="421"/>
      <c r="E14" s="421"/>
      <c r="F14" s="421"/>
      <c r="G14" s="421"/>
      <c r="H14" s="421"/>
    </row>
    <row r="15" spans="1:8" ht="13.2" x14ac:dyDescent="0.25">
      <c r="A15" s="406" t="s">
        <v>1077</v>
      </c>
      <c r="B15" s="407"/>
      <c r="C15" s="407"/>
      <c r="D15" s="407"/>
      <c r="E15" s="407"/>
      <c r="F15" s="407"/>
      <c r="G15" s="218" t="s">
        <v>1076</v>
      </c>
      <c r="H15" s="217">
        <v>0</v>
      </c>
    </row>
    <row r="16" spans="1:8" ht="13.2" x14ac:dyDescent="0.25">
      <c r="A16" s="406" t="s">
        <v>1075</v>
      </c>
      <c r="B16" s="407"/>
      <c r="C16" s="407"/>
      <c r="D16" s="407"/>
      <c r="E16" s="407"/>
      <c r="F16" s="407"/>
      <c r="G16" s="218" t="s">
        <v>1074</v>
      </c>
      <c r="H16" s="217">
        <v>0</v>
      </c>
    </row>
    <row r="17" spans="1:1" ht="7.95" customHeight="1" x14ac:dyDescent="0.25">
      <c r="A17" s="216" t="s">
        <v>1073</v>
      </c>
    </row>
  </sheetData>
  <mergeCells count="11">
    <mergeCell ref="B6:C6"/>
    <mergeCell ref="D6:E6"/>
    <mergeCell ref="A16:F16"/>
    <mergeCell ref="A15:F15"/>
    <mergeCell ref="A1:G1"/>
    <mergeCell ref="A2:G2"/>
    <mergeCell ref="B5:F5"/>
    <mergeCell ref="G5:H5"/>
    <mergeCell ref="B13:F14"/>
    <mergeCell ref="G13:H14"/>
    <mergeCell ref="A12:H12"/>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3.2" x14ac:dyDescent="0.25"/>
  <sheetData>
    <row r="1" spans="1:1" x14ac:dyDescent="0.25">
      <c r="A1" s="303" t="s">
        <v>1204</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election activeCell="A25" sqref="A25:F25"/>
    </sheetView>
  </sheetViews>
  <sheetFormatPr baseColWidth="10" defaultRowHeight="11.4" x14ac:dyDescent="0.25"/>
  <cols>
    <col min="1" max="1" width="39.44140625" style="207" bestFit="1" customWidth="1"/>
    <col min="2" max="5" width="16.77734375" style="207" customWidth="1"/>
    <col min="6" max="16384" width="11.5546875" style="207"/>
  </cols>
  <sheetData>
    <row r="1" spans="1:5" ht="13.2" x14ac:dyDescent="0.25">
      <c r="A1" s="448" t="s">
        <v>1011</v>
      </c>
      <c r="B1" s="436"/>
      <c r="C1" s="436"/>
      <c r="D1" s="436"/>
      <c r="E1" s="215" t="s">
        <v>954</v>
      </c>
    </row>
    <row r="2" spans="1:5" ht="13.2" x14ac:dyDescent="0.25">
      <c r="A2" s="448" t="s">
        <v>1072</v>
      </c>
      <c r="B2" s="436"/>
      <c r="C2" s="436"/>
      <c r="D2" s="436"/>
      <c r="E2" s="215"/>
    </row>
    <row r="3" spans="1:5" ht="13.2" x14ac:dyDescent="0.25">
      <c r="A3" s="214"/>
      <c r="B3" s="213"/>
      <c r="C3" s="213"/>
      <c r="D3" s="213"/>
      <c r="E3" s="212"/>
    </row>
    <row r="5" spans="1:5" ht="13.2" x14ac:dyDescent="0.25">
      <c r="A5" s="443" t="s">
        <v>1067</v>
      </c>
      <c r="B5" s="419"/>
      <c r="C5" s="419"/>
      <c r="D5" s="419"/>
      <c r="E5" s="419"/>
    </row>
    <row r="7" spans="1:5" ht="13.2" x14ac:dyDescent="0.25">
      <c r="B7" s="446" t="s">
        <v>1071</v>
      </c>
      <c r="C7" s="447"/>
      <c r="D7" s="446" t="s">
        <v>1070</v>
      </c>
      <c r="E7" s="447"/>
    </row>
    <row r="8" spans="1:5" ht="13.2" x14ac:dyDescent="0.25">
      <c r="A8" s="210" t="s">
        <v>1069</v>
      </c>
      <c r="B8" s="441">
        <v>1081987019.2</v>
      </c>
      <c r="C8" s="442"/>
      <c r="D8" s="441">
        <v>1052206807.98</v>
      </c>
      <c r="E8" s="442"/>
    </row>
    <row r="9" spans="1:5" ht="13.2" x14ac:dyDescent="0.25">
      <c r="A9" s="210" t="s">
        <v>1068</v>
      </c>
      <c r="B9" s="441">
        <v>1732214278.8299999</v>
      </c>
      <c r="C9" s="442"/>
      <c r="D9" s="441">
        <v>2003982861.49</v>
      </c>
      <c r="E9" s="442"/>
    </row>
    <row r="10" spans="1:5" ht="13.2" x14ac:dyDescent="0.25">
      <c r="A10" s="210" t="s">
        <v>1067</v>
      </c>
      <c r="B10" s="441">
        <f>B9+B8</f>
        <v>2814201298.0299997</v>
      </c>
      <c r="C10" s="442"/>
      <c r="D10" s="441">
        <f>D9+D8</f>
        <v>3056189669.4700003</v>
      </c>
      <c r="E10" s="442"/>
    </row>
    <row r="12" spans="1:5" ht="13.2" x14ac:dyDescent="0.25">
      <c r="A12" s="443" t="s">
        <v>1066</v>
      </c>
      <c r="B12" s="419"/>
      <c r="C12" s="419"/>
      <c r="D12" s="419"/>
      <c r="E12" s="419"/>
    </row>
    <row r="14" spans="1:5" ht="13.2" x14ac:dyDescent="0.25">
      <c r="B14" s="446" t="s">
        <v>1065</v>
      </c>
      <c r="C14" s="447"/>
      <c r="D14" s="446" t="s">
        <v>1064</v>
      </c>
      <c r="E14" s="447"/>
    </row>
    <row r="15" spans="1:5" ht="12" x14ac:dyDescent="0.25">
      <c r="B15" s="211" t="s">
        <v>1063</v>
      </c>
      <c r="C15" s="211" t="s">
        <v>1061</v>
      </c>
      <c r="D15" s="211" t="s">
        <v>1062</v>
      </c>
      <c r="E15" s="211" t="s">
        <v>1061</v>
      </c>
    </row>
    <row r="16" spans="1:5" ht="12" x14ac:dyDescent="0.25">
      <c r="A16" s="210" t="s">
        <v>804</v>
      </c>
      <c r="B16" s="209">
        <v>717383409.38999999</v>
      </c>
      <c r="C16" s="209">
        <v>364603609.81</v>
      </c>
      <c r="D16" s="209">
        <v>681055584.63</v>
      </c>
      <c r="E16" s="209">
        <v>371151223.35000002</v>
      </c>
    </row>
    <row r="17" spans="1:6" ht="12" x14ac:dyDescent="0.25">
      <c r="A17" s="210" t="s">
        <v>1060</v>
      </c>
      <c r="B17" s="209">
        <v>1397058271.3</v>
      </c>
      <c r="C17" s="209">
        <v>335156007.52999997</v>
      </c>
      <c r="D17" s="209">
        <v>1675374467.5</v>
      </c>
      <c r="E17" s="209">
        <v>328608393.99000001</v>
      </c>
    </row>
    <row r="18" spans="1:6" ht="12" x14ac:dyDescent="0.25">
      <c r="A18" s="210" t="s">
        <v>1059</v>
      </c>
      <c r="B18" s="209">
        <f>B17+B16</f>
        <v>2114441680.6900001</v>
      </c>
      <c r="C18" s="209">
        <f>C17+C16</f>
        <v>699759617.33999991</v>
      </c>
      <c r="D18" s="209">
        <f>D17+D16</f>
        <v>2356430052.1300001</v>
      </c>
      <c r="E18" s="209">
        <f>E17+E16</f>
        <v>699759617.34000003</v>
      </c>
    </row>
    <row r="21" spans="1:6" ht="13.2" x14ac:dyDescent="0.25">
      <c r="A21" s="443" t="s">
        <v>1058</v>
      </c>
      <c r="B21" s="419"/>
      <c r="C21" s="419"/>
      <c r="D21" s="419"/>
      <c r="E21" s="419"/>
    </row>
    <row r="22" spans="1:6" ht="13.2" x14ac:dyDescent="0.25">
      <c r="B22" s="444" t="s">
        <v>1057</v>
      </c>
      <c r="C22" s="445"/>
      <c r="D22" s="444" t="s">
        <v>1056</v>
      </c>
      <c r="E22" s="445"/>
    </row>
    <row r="23" spans="1:6" ht="13.2" x14ac:dyDescent="0.25">
      <c r="A23" s="208" t="s">
        <v>1055</v>
      </c>
      <c r="B23" s="438">
        <v>201802767.66</v>
      </c>
      <c r="C23" s="439"/>
      <c r="D23" s="440">
        <v>31208236.640000001</v>
      </c>
      <c r="E23" s="439"/>
    </row>
    <row r="25" spans="1:6" ht="10.050000000000001" customHeight="1" x14ac:dyDescent="0.25">
      <c r="A25" s="7" t="s">
        <v>1054</v>
      </c>
      <c r="B25" s="7"/>
      <c r="C25" s="7"/>
      <c r="D25" s="7"/>
      <c r="E25" s="7"/>
      <c r="F25" s="7"/>
    </row>
  </sheetData>
  <mergeCells count="19">
    <mergeCell ref="D7:E7"/>
    <mergeCell ref="D14:E14"/>
    <mergeCell ref="B8:C8"/>
    <mergeCell ref="D8:E8"/>
    <mergeCell ref="A1:D1"/>
    <mergeCell ref="A2:D2"/>
    <mergeCell ref="A5:E5"/>
    <mergeCell ref="A12:E12"/>
    <mergeCell ref="B7:C7"/>
    <mergeCell ref="B23:C23"/>
    <mergeCell ref="D23:E23"/>
    <mergeCell ref="B10:C10"/>
    <mergeCell ref="B9:C9"/>
    <mergeCell ref="D9:E9"/>
    <mergeCell ref="D10:E10"/>
    <mergeCell ref="A21:E21"/>
    <mergeCell ref="B22:C22"/>
    <mergeCell ref="D22:E22"/>
    <mergeCell ref="B14:C14"/>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3.2" x14ac:dyDescent="0.25"/>
  <sheetData>
    <row r="1" spans="1:1" x14ac:dyDescent="0.25">
      <c r="A1" s="305" t="s">
        <v>1205</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32</vt:i4>
      </vt:variant>
      <vt:variant>
        <vt:lpstr>Plages nommées</vt:lpstr>
      </vt:variant>
      <vt:variant>
        <vt:i4>21</vt:i4>
      </vt:variant>
    </vt:vector>
  </HeadingPairs>
  <TitlesOfParts>
    <vt:vector size="53" baseType="lpstr">
      <vt:lpstr>Pageca711</vt:lpstr>
      <vt:lpstr>Pageca712</vt:lpstr>
      <vt:lpstr>Feuil30</vt:lpstr>
      <vt:lpstr>Pageca713</vt:lpstr>
      <vt:lpstr>pageca714</vt:lpstr>
      <vt:lpstr>pageca715</vt:lpstr>
      <vt:lpstr>Feuil31</vt:lpstr>
      <vt:lpstr>pageca716</vt:lpstr>
      <vt:lpstr>Feuil32</vt:lpstr>
      <vt:lpstr>pageca717</vt:lpstr>
      <vt:lpstr>pageca718</vt:lpstr>
      <vt:lpstr>Feuil33</vt:lpstr>
      <vt:lpstr>pageca719</vt:lpstr>
      <vt:lpstr>pageca7110</vt:lpstr>
      <vt:lpstr>Feuil34</vt:lpstr>
      <vt:lpstr>Pageca7111</vt:lpstr>
      <vt:lpstr>Feuil35</vt:lpstr>
      <vt:lpstr>pageca7112</vt:lpstr>
      <vt:lpstr>pageca7113</vt:lpstr>
      <vt:lpstr>pageca7115</vt:lpstr>
      <vt:lpstr>pageca7116</vt:lpstr>
      <vt:lpstr>pageca7117</vt:lpstr>
      <vt:lpstr>pageca7118</vt:lpstr>
      <vt:lpstr>pageca7119</vt:lpstr>
      <vt:lpstr>pageca7120</vt:lpstr>
      <vt:lpstr>Feuil36</vt:lpstr>
      <vt:lpstr>pageca7121</vt:lpstr>
      <vt:lpstr>pageca7122</vt:lpstr>
      <vt:lpstr>pageca7123</vt:lpstr>
      <vt:lpstr>pageca7124</vt:lpstr>
      <vt:lpstr>pageca7125</vt:lpstr>
      <vt:lpstr>pageca7126</vt:lpstr>
      <vt:lpstr>pageca7110!Impression_des_titres</vt:lpstr>
      <vt:lpstr>pageca7113!Impression_des_titres</vt:lpstr>
      <vt:lpstr>pageca7115!Impression_des_titres</vt:lpstr>
      <vt:lpstr>pageca7116!Impression_des_titres</vt:lpstr>
      <vt:lpstr>pageca7117!Impression_des_titres</vt:lpstr>
      <vt:lpstr>pageca7118!Impression_des_titres</vt:lpstr>
      <vt:lpstr>pageca7119!Impression_des_titres</vt:lpstr>
      <vt:lpstr>pageca7120!Impression_des_titres</vt:lpstr>
      <vt:lpstr>pageca7121!Impression_des_titres</vt:lpstr>
      <vt:lpstr>pageca7122!Impression_des_titres</vt:lpstr>
      <vt:lpstr>pageca7123!Impression_des_titres</vt:lpstr>
      <vt:lpstr>pageca7124!Impression_des_titres</vt:lpstr>
      <vt:lpstr>pageca7125!Impression_des_titres</vt:lpstr>
      <vt:lpstr>pageca7126!Impression_des_titres</vt:lpstr>
      <vt:lpstr>pageca714!Impression_des_titres</vt:lpstr>
      <vt:lpstr>pageca715!Impression_des_titres</vt:lpstr>
      <vt:lpstr>pageca716!Impression_des_titres</vt:lpstr>
      <vt:lpstr>pageca717!Impression_des_titres</vt:lpstr>
      <vt:lpstr>pageca718!Impression_des_titres</vt:lpstr>
      <vt:lpstr>pageca719!Impression_des_titres</vt:lpstr>
      <vt:lpstr>Pageca712!Zone_d_impression</vt:lpstr>
    </vt:vector>
  </TitlesOfParts>
  <Company>CRPACA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TRIBOLO Laurence</dc:creator>
  <cp:lastModifiedBy>TRIBOLO Laurence</cp:lastModifiedBy>
  <cp:lastPrinted>2016-05-12T08:26:14Z</cp:lastPrinted>
  <dcterms:created xsi:type="dcterms:W3CDTF">2016-05-12T07:13:05Z</dcterms:created>
  <dcterms:modified xsi:type="dcterms:W3CDTF">2016-05-19T08:30:58Z</dcterms:modified>
</cp:coreProperties>
</file>